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5D90E020-E636-4E5C-81EF-B34E8323CEA2}" xr6:coauthVersionLast="36" xr6:coauthVersionMax="45" xr10:uidLastSave="{00000000-0000-0000-0000-000000000000}"/>
  <bookViews>
    <workbookView xWindow="0" yWindow="0" windowWidth="28800" windowHeight="11625" activeTab="4" xr2:uid="{00000000-000D-0000-FFFF-FFFF00000000}"/>
  </bookViews>
  <sheets>
    <sheet name="графики" sheetId="1" r:id="rId1"/>
    <sheet name="1-2 — ЛИН" sheetId="7" r:id="rId2"/>
    <sheet name="1-3 — ЛИН" sheetId="6" r:id="rId3"/>
    <sheet name="1-4 — ПРБ" sheetId="4" r:id="rId4"/>
    <sheet name="1-5 — ГПБ" sheetId="5" r:id="rId5"/>
  </sheets>
  <definedNames>
    <definedName name="solver_adj" localSheetId="1" hidden="1">'1-2 — ЛИН'!$H$3:$I$3</definedName>
    <definedName name="solver_adj" localSheetId="2" hidden="1">'1-3 — ЛИН'!$H$3:$I$3</definedName>
    <definedName name="solver_adj" localSheetId="3" hidden="1">'1-4 — ПРБ'!$H$3:$J$3</definedName>
    <definedName name="solver_adj" localSheetId="4" hidden="1">'1-5 — ГПБ'!$H$3:$I$3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'1-2 — ЛИН'!$F$2</definedName>
    <definedName name="solver_opt" localSheetId="2" hidden="1">'1-3 — ЛИН'!$F$2</definedName>
    <definedName name="solver_opt" localSheetId="3" hidden="1">'1-4 — ПРБ'!$F$2</definedName>
    <definedName name="solver_opt" localSheetId="4" hidden="1">'1-5 — ГПБ'!$F$2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4" l="1"/>
  <c r="W14" i="4"/>
  <c r="W15" i="4"/>
  <c r="W16" i="4"/>
  <c r="W12" i="4"/>
  <c r="V16" i="4"/>
  <c r="Z15" i="4"/>
  <c r="V15" i="4"/>
  <c r="V14" i="4"/>
  <c r="V13" i="4"/>
  <c r="Z12" i="4"/>
  <c r="Z18" i="4" s="1"/>
  <c r="V12" i="4"/>
  <c r="Z11" i="4"/>
  <c r="S3" i="4"/>
  <c r="R3" i="4"/>
  <c r="Q3" i="4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W16" i="7"/>
  <c r="V16" i="7"/>
  <c r="W15" i="7"/>
  <c r="V15" i="7"/>
  <c r="W14" i="7"/>
  <c r="V14" i="7"/>
  <c r="W13" i="7"/>
  <c r="V13" i="7"/>
  <c r="Z14" i="7" s="1"/>
  <c r="Z12" i="7"/>
  <c r="Z18" i="7" s="1"/>
  <c r="W12" i="7"/>
  <c r="V12" i="7"/>
  <c r="Z11" i="7"/>
  <c r="S3" i="7"/>
  <c r="R3" i="7"/>
  <c r="Q3" i="7"/>
  <c r="W13" i="6"/>
  <c r="W14" i="6"/>
  <c r="W15" i="6"/>
  <c r="W16" i="6"/>
  <c r="W12" i="6"/>
  <c r="V16" i="6"/>
  <c r="Z15" i="6"/>
  <c r="V15" i="6"/>
  <c r="V14" i="6"/>
  <c r="V13" i="6"/>
  <c r="Z12" i="6"/>
  <c r="Z18" i="6" s="1"/>
  <c r="V12" i="6"/>
  <c r="Z11" i="6"/>
  <c r="S3" i="6"/>
  <c r="R3" i="6"/>
  <c r="Q3" i="6"/>
  <c r="Z18" i="5"/>
  <c r="Z17" i="5"/>
  <c r="Z15" i="5"/>
  <c r="Z14" i="5"/>
  <c r="Z12" i="5"/>
  <c r="Z11" i="5"/>
  <c r="W13" i="5"/>
  <c r="W14" i="5"/>
  <c r="W15" i="5"/>
  <c r="W16" i="5"/>
  <c r="W12" i="5"/>
  <c r="V16" i="5"/>
  <c r="V15" i="5"/>
  <c r="V14" i="5"/>
  <c r="V13" i="5"/>
  <c r="V12" i="5"/>
  <c r="S3" i="5"/>
  <c r="R3" i="5"/>
  <c r="Q3" i="5"/>
  <c r="Z14" i="4" l="1"/>
  <c r="Z17" i="4" s="1"/>
  <c r="Z15" i="7"/>
  <c r="Z17" i="7"/>
  <c r="Z14" i="6"/>
  <c r="Z17" i="6" s="1"/>
  <c r="F2" i="6" l="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2" i="5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" i="7" l="1"/>
  <c r="F2" i="4"/>
  <c r="F2" i="5"/>
</calcChain>
</file>

<file path=xl/sharedStrings.xml><?xml version="1.0" encoding="utf-8"?>
<sst xmlns="http://schemas.openxmlformats.org/spreadsheetml/2006/main" count="105" uniqueCount="28">
  <si>
    <t>X</t>
  </si>
  <si>
    <t>Y</t>
  </si>
  <si>
    <t>Yапр = a2*X^2 + a1*X + a0</t>
  </si>
  <si>
    <t>Q1</t>
  </si>
  <si>
    <t>Модельные коэффициенты Yапр</t>
  </si>
  <si>
    <t>a2</t>
  </si>
  <si>
    <t>a1</t>
  </si>
  <si>
    <t>a0</t>
  </si>
  <si>
    <t>b0</t>
  </si>
  <si>
    <t>b1</t>
  </si>
  <si>
    <t>Yапр = b1/x + b0</t>
  </si>
  <si>
    <t>Yапр = b1*x + b0</t>
  </si>
  <si>
    <t>Проверка на значимость</t>
  </si>
  <si>
    <t>S^2 (ост)</t>
  </si>
  <si>
    <t>t</t>
  </si>
  <si>
    <t>tкр</t>
  </si>
  <si>
    <t>гипотеза H0 отвергается</t>
  </si>
  <si>
    <t>Проверка на адекватность</t>
  </si>
  <si>
    <t>xi</t>
  </si>
  <si>
    <t>yi</t>
  </si>
  <si>
    <t>yср</t>
  </si>
  <si>
    <t>f(xi)</t>
  </si>
  <si>
    <t>n</t>
  </si>
  <si>
    <t>m</t>
  </si>
  <si>
    <t>Q2</t>
  </si>
  <si>
    <t>Q3</t>
  </si>
  <si>
    <t>tkr</t>
  </si>
  <si>
    <t>гипотеза H0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</si>
</sst>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2"/>
    <xf numFmtId="0" fontId="1" fillId="0" borderId="0" xfId="0" applyFont="1" applyFill="1" applyBorder="1" applyAlignment="1">
      <alignment horizontal="center"/>
    </xf>
    <xf numFmtId="0" fontId="1" fillId="0" borderId="0" xfId="2"/>
    <xf numFmtId="0" fontId="1" fillId="0" borderId="0" xfId="2"/>
    <xf numFmtId="0" fontId="1" fillId="0" borderId="0" xfId="2"/>
  </cellXfs>
  <cellStyles count="3">
    <cellStyle name="Обычный" xfId="0" builtinId="0"/>
    <cellStyle name="Обычный 2" xfId="1" xr:uid="{5D96E30C-E419-4A85-A33F-4BF1F1BDFC29}"/>
    <cellStyle name="Обычный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A1-A2</a:t>
            </a:r>
          </a:p>
        </c:rich>
      </c:tx>
      <c:layout>
        <c:manualLayout>
          <c:xMode val="edge"/>
          <c:yMode val="edge"/>
          <c:x val="3.8432420222409301E-2"/>
          <c:y val="3.772599645974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187226596675415E-2"/>
                  <c:y val="-0.33219852726742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99604776446118"/>
                  <c:y val="-0.40838094366111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графики!$A$1:$A$75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графики!$B$1:$B$75</c:f>
              <c:numCache>
                <c:formatCode>General</c:formatCode>
                <c:ptCount val="75"/>
                <c:pt idx="0">
                  <c:v>-3.2120000000000002</c:v>
                </c:pt>
                <c:pt idx="1">
                  <c:v>-1.6619999999999999</c:v>
                </c:pt>
                <c:pt idx="2">
                  <c:v>-4.6689999999999996</c:v>
                </c:pt>
                <c:pt idx="3">
                  <c:v>-2.431</c:v>
                </c:pt>
                <c:pt idx="4">
                  <c:v>-1.008</c:v>
                </c:pt>
                <c:pt idx="5">
                  <c:v>-2.8210000000000002</c:v>
                </c:pt>
                <c:pt idx="6">
                  <c:v>-3.5049999999999999</c:v>
                </c:pt>
                <c:pt idx="7">
                  <c:v>-4.3259999999999996</c:v>
                </c:pt>
                <c:pt idx="8">
                  <c:v>-1.2549999999999999</c:v>
                </c:pt>
                <c:pt idx="9">
                  <c:v>-1.2789999999999999</c:v>
                </c:pt>
                <c:pt idx="10">
                  <c:v>-2.419</c:v>
                </c:pt>
                <c:pt idx="11">
                  <c:v>-2.4649999999999999</c:v>
                </c:pt>
                <c:pt idx="12">
                  <c:v>-3.5209999999999999</c:v>
                </c:pt>
                <c:pt idx="13">
                  <c:v>-2.2690000000000001</c:v>
                </c:pt>
                <c:pt idx="14">
                  <c:v>-5.984</c:v>
                </c:pt>
                <c:pt idx="15">
                  <c:v>-4.21</c:v>
                </c:pt>
                <c:pt idx="16">
                  <c:v>-4.1029999999999998</c:v>
                </c:pt>
                <c:pt idx="17">
                  <c:v>-3.2930000000000001</c:v>
                </c:pt>
                <c:pt idx="18">
                  <c:v>-2.653</c:v>
                </c:pt>
                <c:pt idx="19">
                  <c:v>-1.5489999999999999</c:v>
                </c:pt>
                <c:pt idx="20">
                  <c:v>-3.2749999999999999</c:v>
                </c:pt>
                <c:pt idx="21">
                  <c:v>-3.0419999999999998</c:v>
                </c:pt>
                <c:pt idx="22">
                  <c:v>-1.3320000000000001</c:v>
                </c:pt>
                <c:pt idx="23">
                  <c:v>-3.95</c:v>
                </c:pt>
                <c:pt idx="24">
                  <c:v>-3.6920000000000002</c:v>
                </c:pt>
                <c:pt idx="25">
                  <c:v>-3.4460000000000002</c:v>
                </c:pt>
                <c:pt idx="26">
                  <c:v>-5.5830000000000002</c:v>
                </c:pt>
                <c:pt idx="27">
                  <c:v>-3.4750000000000001</c:v>
                </c:pt>
                <c:pt idx="28">
                  <c:v>-3.2719999999999998</c:v>
                </c:pt>
                <c:pt idx="29">
                  <c:v>-2.4140000000000001</c:v>
                </c:pt>
                <c:pt idx="30">
                  <c:v>-2.085</c:v>
                </c:pt>
                <c:pt idx="31">
                  <c:v>-5.0949999999999998</c:v>
                </c:pt>
                <c:pt idx="32">
                  <c:v>-3.8519999999999999</c:v>
                </c:pt>
                <c:pt idx="33">
                  <c:v>-3.5459999999999998</c:v>
                </c:pt>
                <c:pt idx="34">
                  <c:v>-4.335</c:v>
                </c:pt>
                <c:pt idx="35">
                  <c:v>-1.964</c:v>
                </c:pt>
                <c:pt idx="36">
                  <c:v>-1.754</c:v>
                </c:pt>
                <c:pt idx="37">
                  <c:v>-4.2530000000000001</c:v>
                </c:pt>
                <c:pt idx="38">
                  <c:v>-2.6869999999999998</c:v>
                </c:pt>
                <c:pt idx="39">
                  <c:v>-2.6520000000000001</c:v>
                </c:pt>
                <c:pt idx="40">
                  <c:v>-1.778</c:v>
                </c:pt>
                <c:pt idx="41">
                  <c:v>-0.4</c:v>
                </c:pt>
                <c:pt idx="42">
                  <c:v>-3.7679999999999998</c:v>
                </c:pt>
                <c:pt idx="43">
                  <c:v>-1.794</c:v>
                </c:pt>
                <c:pt idx="44">
                  <c:v>-4.9370000000000003</c:v>
                </c:pt>
                <c:pt idx="45">
                  <c:v>-3.4329999999999998</c:v>
                </c:pt>
                <c:pt idx="46">
                  <c:v>-1.373</c:v>
                </c:pt>
                <c:pt idx="47">
                  <c:v>-0.19500000000000001</c:v>
                </c:pt>
                <c:pt idx="48">
                  <c:v>-1.0529999999999999</c:v>
                </c:pt>
                <c:pt idx="49">
                  <c:v>-3.96</c:v>
                </c:pt>
                <c:pt idx="50">
                  <c:v>-3.3660000000000001</c:v>
                </c:pt>
                <c:pt idx="51">
                  <c:v>-2.0339999999999998</c:v>
                </c:pt>
                <c:pt idx="52">
                  <c:v>-2.2509999999999999</c:v>
                </c:pt>
                <c:pt idx="53">
                  <c:v>-2.2370000000000001</c:v>
                </c:pt>
                <c:pt idx="54">
                  <c:v>-3.391</c:v>
                </c:pt>
                <c:pt idx="55">
                  <c:v>-1.6830000000000001</c:v>
                </c:pt>
                <c:pt idx="56">
                  <c:v>-2.8690000000000002</c:v>
                </c:pt>
                <c:pt idx="57">
                  <c:v>-3.4159999999999999</c:v>
                </c:pt>
                <c:pt idx="58">
                  <c:v>-3.1019999999999999</c:v>
                </c:pt>
                <c:pt idx="59">
                  <c:v>-2.8050000000000002</c:v>
                </c:pt>
                <c:pt idx="60">
                  <c:v>-6.2590000000000003</c:v>
                </c:pt>
                <c:pt idx="61">
                  <c:v>-7.6459999999999999</c:v>
                </c:pt>
                <c:pt idx="62">
                  <c:v>0.69099999999999995</c:v>
                </c:pt>
                <c:pt idx="63">
                  <c:v>-3.2530000000000001</c:v>
                </c:pt>
                <c:pt idx="64">
                  <c:v>-2.762</c:v>
                </c:pt>
                <c:pt idx="65">
                  <c:v>-4.1219999999999999</c:v>
                </c:pt>
                <c:pt idx="66">
                  <c:v>-3.532</c:v>
                </c:pt>
                <c:pt idx="67">
                  <c:v>-4.1989999999999998</c:v>
                </c:pt>
                <c:pt idx="68">
                  <c:v>-3.008</c:v>
                </c:pt>
                <c:pt idx="69">
                  <c:v>-1.5309999999999999</c:v>
                </c:pt>
                <c:pt idx="70">
                  <c:v>-2.5880000000000001</c:v>
                </c:pt>
                <c:pt idx="71">
                  <c:v>-3.7589999999999999</c:v>
                </c:pt>
                <c:pt idx="72">
                  <c:v>-2.8450000000000002</c:v>
                </c:pt>
                <c:pt idx="73">
                  <c:v>-4.0720000000000001</c:v>
                </c:pt>
                <c:pt idx="74">
                  <c:v>-3.8660000000000001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D-4D02-8D7B-39609B63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8992"/>
        <c:axId val="156310528"/>
      </c:scatterChart>
      <c:valAx>
        <c:axId val="1563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10528"/>
        <c:crosses val="autoZero"/>
        <c:crossBetween val="midCat"/>
      </c:valAx>
      <c:valAx>
        <c:axId val="156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A1-A3</a:t>
            </a:r>
            <a:endParaRPr lang="ru-RU" b="0"/>
          </a:p>
        </c:rich>
      </c:tx>
      <c:layout>
        <c:manualLayout>
          <c:xMode val="edge"/>
          <c:yMode val="edge"/>
          <c:x val="2.3988035825547933E-2"/>
          <c:y val="1.1869436201780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96991887555381E-2"/>
          <c:y val="0.12660731948565776"/>
          <c:w val="0.92500004885837517"/>
          <c:h val="0.849653808110781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9106025837937"/>
                  <c:y val="-0.18572334244569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графики!$A$1:$A$75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графики!$C$1:$C$75</c:f>
              <c:numCache>
                <c:formatCode>General</c:formatCode>
                <c:ptCount val="75"/>
                <c:pt idx="0">
                  <c:v>0.53700000000000003</c:v>
                </c:pt>
                <c:pt idx="1">
                  <c:v>1.649</c:v>
                </c:pt>
                <c:pt idx="2">
                  <c:v>-6.2930000000000001</c:v>
                </c:pt>
                <c:pt idx="3">
                  <c:v>18.323</c:v>
                </c:pt>
                <c:pt idx="4">
                  <c:v>-4.2430000000000003</c:v>
                </c:pt>
                <c:pt idx="5">
                  <c:v>13.752000000000001</c:v>
                </c:pt>
                <c:pt idx="6">
                  <c:v>-17.488</c:v>
                </c:pt>
                <c:pt idx="7">
                  <c:v>17.329000000000001</c:v>
                </c:pt>
                <c:pt idx="8">
                  <c:v>11.670999999999999</c:v>
                </c:pt>
                <c:pt idx="9">
                  <c:v>-11.426</c:v>
                </c:pt>
                <c:pt idx="10">
                  <c:v>13.805999999999999</c:v>
                </c:pt>
                <c:pt idx="11">
                  <c:v>-15.012</c:v>
                </c:pt>
                <c:pt idx="12">
                  <c:v>4.7990000000000004</c:v>
                </c:pt>
                <c:pt idx="13">
                  <c:v>2.0910000000000002</c:v>
                </c:pt>
                <c:pt idx="14">
                  <c:v>-6.8479999999999999</c:v>
                </c:pt>
                <c:pt idx="15">
                  <c:v>-24.452000000000002</c:v>
                </c:pt>
                <c:pt idx="16">
                  <c:v>20.478000000000002</c:v>
                </c:pt>
                <c:pt idx="17">
                  <c:v>10.15</c:v>
                </c:pt>
                <c:pt idx="18">
                  <c:v>3.0379999999999998</c:v>
                </c:pt>
                <c:pt idx="19">
                  <c:v>1.2999999999999999E-2</c:v>
                </c:pt>
                <c:pt idx="20">
                  <c:v>-18.459</c:v>
                </c:pt>
                <c:pt idx="21">
                  <c:v>21.257999999999999</c:v>
                </c:pt>
                <c:pt idx="22">
                  <c:v>12.526</c:v>
                </c:pt>
                <c:pt idx="23">
                  <c:v>13.961</c:v>
                </c:pt>
                <c:pt idx="24">
                  <c:v>-1.7869999999999999</c:v>
                </c:pt>
                <c:pt idx="25">
                  <c:v>7.5250000000000004</c:v>
                </c:pt>
                <c:pt idx="26">
                  <c:v>1.1180000000000001</c:v>
                </c:pt>
                <c:pt idx="27">
                  <c:v>-8.1010000000000009</c:v>
                </c:pt>
                <c:pt idx="28">
                  <c:v>-4.7850000000000001</c:v>
                </c:pt>
                <c:pt idx="29">
                  <c:v>12.814</c:v>
                </c:pt>
                <c:pt idx="30">
                  <c:v>22.881</c:v>
                </c:pt>
                <c:pt idx="31">
                  <c:v>-13.782</c:v>
                </c:pt>
                <c:pt idx="32">
                  <c:v>-2.9220000000000002</c:v>
                </c:pt>
                <c:pt idx="33">
                  <c:v>-9.7210000000000001</c:v>
                </c:pt>
                <c:pt idx="34">
                  <c:v>-11.542999999999999</c:v>
                </c:pt>
                <c:pt idx="35">
                  <c:v>-8.8119999999999994</c:v>
                </c:pt>
                <c:pt idx="36">
                  <c:v>7.8410000000000002</c:v>
                </c:pt>
                <c:pt idx="37">
                  <c:v>2.544</c:v>
                </c:pt>
                <c:pt idx="38">
                  <c:v>7.1840000000000002</c:v>
                </c:pt>
                <c:pt idx="39">
                  <c:v>16.254000000000001</c:v>
                </c:pt>
                <c:pt idx="40">
                  <c:v>-0.14399999999999999</c:v>
                </c:pt>
                <c:pt idx="41">
                  <c:v>-1.0660000000000001</c:v>
                </c:pt>
                <c:pt idx="42">
                  <c:v>-11.984999999999999</c:v>
                </c:pt>
                <c:pt idx="43">
                  <c:v>-4.5869999999999997</c:v>
                </c:pt>
                <c:pt idx="44">
                  <c:v>-13.081</c:v>
                </c:pt>
                <c:pt idx="45">
                  <c:v>-17.209</c:v>
                </c:pt>
                <c:pt idx="46">
                  <c:v>-17.998999999999999</c:v>
                </c:pt>
                <c:pt idx="47">
                  <c:v>19.832999999999998</c:v>
                </c:pt>
                <c:pt idx="48">
                  <c:v>9.8930000000000007</c:v>
                </c:pt>
                <c:pt idx="49">
                  <c:v>-3.778</c:v>
                </c:pt>
                <c:pt idx="50">
                  <c:v>-1.506</c:v>
                </c:pt>
                <c:pt idx="51">
                  <c:v>12.111000000000001</c:v>
                </c:pt>
                <c:pt idx="52">
                  <c:v>-3.25</c:v>
                </c:pt>
                <c:pt idx="53">
                  <c:v>-0.57499999999999996</c:v>
                </c:pt>
                <c:pt idx="54">
                  <c:v>4.4640000000000004</c:v>
                </c:pt>
                <c:pt idx="55">
                  <c:v>7.5940000000000003</c:v>
                </c:pt>
                <c:pt idx="56">
                  <c:v>-0.76400000000000001</c:v>
                </c:pt>
                <c:pt idx="57">
                  <c:v>-33.64</c:v>
                </c:pt>
                <c:pt idx="58">
                  <c:v>7.819</c:v>
                </c:pt>
                <c:pt idx="59">
                  <c:v>15.5</c:v>
                </c:pt>
                <c:pt idx="60">
                  <c:v>1.583</c:v>
                </c:pt>
                <c:pt idx="61">
                  <c:v>28.901</c:v>
                </c:pt>
                <c:pt idx="62">
                  <c:v>22.1</c:v>
                </c:pt>
                <c:pt idx="63">
                  <c:v>17.855</c:v>
                </c:pt>
                <c:pt idx="64">
                  <c:v>4.8220000000000001</c:v>
                </c:pt>
                <c:pt idx="65">
                  <c:v>17.45</c:v>
                </c:pt>
                <c:pt idx="66">
                  <c:v>25.745999999999999</c:v>
                </c:pt>
                <c:pt idx="67">
                  <c:v>19.315999999999999</c:v>
                </c:pt>
                <c:pt idx="68">
                  <c:v>8.3719999999999999</c:v>
                </c:pt>
                <c:pt idx="69">
                  <c:v>36.956000000000003</c:v>
                </c:pt>
                <c:pt idx="70">
                  <c:v>-1.786</c:v>
                </c:pt>
                <c:pt idx="71">
                  <c:v>1.673</c:v>
                </c:pt>
                <c:pt idx="72">
                  <c:v>3.1219999999999999</c:v>
                </c:pt>
                <c:pt idx="73">
                  <c:v>-4.883</c:v>
                </c:pt>
                <c:pt idx="74">
                  <c:v>24.882000000000001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4-4511-B0B3-8CBF34AF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4320"/>
        <c:axId val="156345856"/>
      </c:scatterChart>
      <c:valAx>
        <c:axId val="1563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45856"/>
        <c:crosses val="autoZero"/>
        <c:crossBetween val="midCat"/>
      </c:valAx>
      <c:valAx>
        <c:axId val="1563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800" b="0">
                <a:solidFill>
                  <a:sysClr val="windowText" lastClr="000000"/>
                </a:solidFill>
              </a:rPr>
              <a:t>A1-A4</a:t>
            </a:r>
            <a:endParaRPr lang="ru-RU" sz="18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3243585241287685E-2"/>
          <c:y val="3.296703296703296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831730980143695"/>
                  <c:y val="-0.21829454010556373"/>
                </c:manualLayout>
              </c:layout>
              <c:numFmt formatCode="General" sourceLinked="0"/>
            </c:trendlineLbl>
          </c:trendline>
          <c:xVal>
            <c:numRef>
              <c:f>графики!$A$1:$A$75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графики!$D$1:$D$75</c:f>
              <c:numCache>
                <c:formatCode>General</c:formatCode>
                <c:ptCount val="75"/>
                <c:pt idx="0">
                  <c:v>4.3070000000000004</c:v>
                </c:pt>
                <c:pt idx="1">
                  <c:v>2.3719999999999999</c:v>
                </c:pt>
                <c:pt idx="2">
                  <c:v>0.59599999999999997</c:v>
                </c:pt>
                <c:pt idx="3">
                  <c:v>8.9730000000000008</c:v>
                </c:pt>
                <c:pt idx="4">
                  <c:v>2.34</c:v>
                </c:pt>
                <c:pt idx="5">
                  <c:v>7.1779999999999999</c:v>
                </c:pt>
                <c:pt idx="6">
                  <c:v>2.7080000000000002</c:v>
                </c:pt>
                <c:pt idx="7">
                  <c:v>9.1959999999999997</c:v>
                </c:pt>
                <c:pt idx="8">
                  <c:v>4.4989999999999997</c:v>
                </c:pt>
                <c:pt idx="9">
                  <c:v>3.15</c:v>
                </c:pt>
                <c:pt idx="10">
                  <c:v>10.913</c:v>
                </c:pt>
                <c:pt idx="11">
                  <c:v>4.1470000000000002</c:v>
                </c:pt>
                <c:pt idx="12">
                  <c:v>7.6509999999999998</c:v>
                </c:pt>
                <c:pt idx="13">
                  <c:v>1.7569999999999999</c:v>
                </c:pt>
                <c:pt idx="14">
                  <c:v>2.2599999999999998</c:v>
                </c:pt>
                <c:pt idx="15">
                  <c:v>5.65</c:v>
                </c:pt>
                <c:pt idx="16">
                  <c:v>12.936999999999999</c:v>
                </c:pt>
                <c:pt idx="17">
                  <c:v>7.3710000000000004</c:v>
                </c:pt>
                <c:pt idx="18">
                  <c:v>3.234</c:v>
                </c:pt>
                <c:pt idx="19">
                  <c:v>2.552</c:v>
                </c:pt>
                <c:pt idx="20">
                  <c:v>5.3339999999999996</c:v>
                </c:pt>
                <c:pt idx="21">
                  <c:v>9.6620000000000008</c:v>
                </c:pt>
                <c:pt idx="22">
                  <c:v>8.7550000000000008</c:v>
                </c:pt>
                <c:pt idx="23">
                  <c:v>11.131</c:v>
                </c:pt>
                <c:pt idx="24">
                  <c:v>3.0259999999999998</c:v>
                </c:pt>
                <c:pt idx="25">
                  <c:v>1.3220000000000001</c:v>
                </c:pt>
                <c:pt idx="26">
                  <c:v>1.446</c:v>
                </c:pt>
                <c:pt idx="27">
                  <c:v>2.7639999999999998</c:v>
                </c:pt>
                <c:pt idx="28">
                  <c:v>0.92</c:v>
                </c:pt>
                <c:pt idx="29">
                  <c:v>8.8529999999999998</c:v>
                </c:pt>
                <c:pt idx="30">
                  <c:v>15.9</c:v>
                </c:pt>
                <c:pt idx="31">
                  <c:v>3.589</c:v>
                </c:pt>
                <c:pt idx="32">
                  <c:v>2.1789999999999998</c:v>
                </c:pt>
                <c:pt idx="33">
                  <c:v>2.5190000000000001</c:v>
                </c:pt>
                <c:pt idx="34">
                  <c:v>1.8120000000000001</c:v>
                </c:pt>
                <c:pt idx="35">
                  <c:v>2.2850000000000001</c:v>
                </c:pt>
                <c:pt idx="36">
                  <c:v>6.218</c:v>
                </c:pt>
                <c:pt idx="37">
                  <c:v>4.6989999999999998</c:v>
                </c:pt>
                <c:pt idx="38">
                  <c:v>5.5049999999999999</c:v>
                </c:pt>
                <c:pt idx="39">
                  <c:v>7</c:v>
                </c:pt>
                <c:pt idx="40">
                  <c:v>5.2549999999999999</c:v>
                </c:pt>
                <c:pt idx="41">
                  <c:v>3.9239999999999999</c:v>
                </c:pt>
                <c:pt idx="42">
                  <c:v>1.7529999999999999</c:v>
                </c:pt>
                <c:pt idx="43">
                  <c:v>2.4220000000000002</c:v>
                </c:pt>
                <c:pt idx="44">
                  <c:v>2.4849999999999999</c:v>
                </c:pt>
                <c:pt idx="45">
                  <c:v>2.996</c:v>
                </c:pt>
                <c:pt idx="46">
                  <c:v>6.0579999999999998</c:v>
                </c:pt>
                <c:pt idx="47">
                  <c:v>14.467000000000001</c:v>
                </c:pt>
                <c:pt idx="48">
                  <c:v>4.5609999999999999</c:v>
                </c:pt>
                <c:pt idx="49">
                  <c:v>2.177</c:v>
                </c:pt>
                <c:pt idx="50">
                  <c:v>3.3010000000000002</c:v>
                </c:pt>
                <c:pt idx="51">
                  <c:v>4.9000000000000004</c:v>
                </c:pt>
                <c:pt idx="52">
                  <c:v>1.2010000000000001</c:v>
                </c:pt>
                <c:pt idx="53">
                  <c:v>3.9</c:v>
                </c:pt>
                <c:pt idx="54">
                  <c:v>1.9</c:v>
                </c:pt>
                <c:pt idx="55">
                  <c:v>6.0270000000000001</c:v>
                </c:pt>
                <c:pt idx="56">
                  <c:v>2.6</c:v>
                </c:pt>
                <c:pt idx="57">
                  <c:v>11.436</c:v>
                </c:pt>
                <c:pt idx="58">
                  <c:v>4.6870000000000003</c:v>
                </c:pt>
                <c:pt idx="59">
                  <c:v>7.8860000000000001</c:v>
                </c:pt>
                <c:pt idx="60">
                  <c:v>2.0990000000000002</c:v>
                </c:pt>
                <c:pt idx="61">
                  <c:v>18.163</c:v>
                </c:pt>
                <c:pt idx="62">
                  <c:v>17.041</c:v>
                </c:pt>
                <c:pt idx="63">
                  <c:v>10.951000000000001</c:v>
                </c:pt>
                <c:pt idx="64">
                  <c:v>3.254</c:v>
                </c:pt>
                <c:pt idx="65">
                  <c:v>11.491</c:v>
                </c:pt>
                <c:pt idx="66">
                  <c:v>11.198</c:v>
                </c:pt>
                <c:pt idx="67">
                  <c:v>9.4359999999999999</c:v>
                </c:pt>
                <c:pt idx="68">
                  <c:v>4.5629999999999997</c:v>
                </c:pt>
                <c:pt idx="69">
                  <c:v>28.594999999999999</c:v>
                </c:pt>
                <c:pt idx="70">
                  <c:v>4.8730000000000002</c:v>
                </c:pt>
                <c:pt idx="71">
                  <c:v>4.0960000000000001</c:v>
                </c:pt>
                <c:pt idx="72">
                  <c:v>3.24</c:v>
                </c:pt>
                <c:pt idx="73">
                  <c:v>2.0369999999999999</c:v>
                </c:pt>
                <c:pt idx="74">
                  <c:v>14.173999999999999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D-4BDF-8B83-C430ACF6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2288"/>
        <c:axId val="158094080"/>
      </c:scatterChart>
      <c:valAx>
        <c:axId val="1580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94080"/>
        <c:crosses val="autoZero"/>
        <c:crossBetween val="midCat"/>
      </c:valAx>
      <c:valAx>
        <c:axId val="1580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9228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A1-A5</a:t>
            </a:r>
            <a:endParaRPr lang="ru-RU" b="0"/>
          </a:p>
        </c:rich>
      </c:tx>
      <c:layout>
        <c:manualLayout>
          <c:xMode val="edge"/>
          <c:yMode val="edge"/>
          <c:x val="4.0234499388431239E-2"/>
          <c:y val="3.56083086053412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0487403755900052E-2"/>
                  <c:y val="-0.33853033949391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графики!$A$1:$A$75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графики!$E$1:$E$75</c:f>
              <c:numCache>
                <c:formatCode>General</c:formatCode>
                <c:ptCount val="75"/>
                <c:pt idx="0">
                  <c:v>4.117</c:v>
                </c:pt>
                <c:pt idx="1">
                  <c:v>3.4689999999999999</c:v>
                </c:pt>
                <c:pt idx="2">
                  <c:v>5.9930000000000003</c:v>
                </c:pt>
                <c:pt idx="3">
                  <c:v>2.1520000000000001</c:v>
                </c:pt>
                <c:pt idx="4">
                  <c:v>10.741</c:v>
                </c:pt>
                <c:pt idx="5">
                  <c:v>2.4239999999999999</c:v>
                </c:pt>
                <c:pt idx="6">
                  <c:v>-12.952999999999999</c:v>
                </c:pt>
                <c:pt idx="7">
                  <c:v>2.25</c:v>
                </c:pt>
                <c:pt idx="8">
                  <c:v>3.335</c:v>
                </c:pt>
                <c:pt idx="9">
                  <c:v>11.61</c:v>
                </c:pt>
                <c:pt idx="10">
                  <c:v>1.891</c:v>
                </c:pt>
                <c:pt idx="11">
                  <c:v>9.5869999999999997</c:v>
                </c:pt>
                <c:pt idx="12">
                  <c:v>1.633</c:v>
                </c:pt>
                <c:pt idx="13">
                  <c:v>4.1139999999999999</c:v>
                </c:pt>
                <c:pt idx="14">
                  <c:v>5.9850000000000003</c:v>
                </c:pt>
                <c:pt idx="15">
                  <c:v>-1.4</c:v>
                </c:pt>
                <c:pt idx="16">
                  <c:v>2.2509999999999999</c:v>
                </c:pt>
                <c:pt idx="17">
                  <c:v>1.9910000000000001</c:v>
                </c:pt>
                <c:pt idx="18">
                  <c:v>2.5739999999999998</c:v>
                </c:pt>
                <c:pt idx="19">
                  <c:v>3.7320000000000002</c:v>
                </c:pt>
                <c:pt idx="20">
                  <c:v>-3.0720000000000001</c:v>
                </c:pt>
                <c:pt idx="21">
                  <c:v>2.504</c:v>
                </c:pt>
                <c:pt idx="22">
                  <c:v>1.542</c:v>
                </c:pt>
                <c:pt idx="23">
                  <c:v>1.5609999999999999</c:v>
                </c:pt>
                <c:pt idx="24">
                  <c:v>3.9950000000000001</c:v>
                </c:pt>
                <c:pt idx="25">
                  <c:v>3.512</c:v>
                </c:pt>
                <c:pt idx="26">
                  <c:v>3.7410000000000001</c:v>
                </c:pt>
                <c:pt idx="27">
                  <c:v>10.414999999999999</c:v>
                </c:pt>
                <c:pt idx="28">
                  <c:v>2.9729999999999999</c:v>
                </c:pt>
                <c:pt idx="29">
                  <c:v>2.218</c:v>
                </c:pt>
                <c:pt idx="30">
                  <c:v>1.6060000000000001</c:v>
                </c:pt>
                <c:pt idx="31">
                  <c:v>6.8339999999999996</c:v>
                </c:pt>
                <c:pt idx="32">
                  <c:v>3.5649999999999999</c:v>
                </c:pt>
                <c:pt idx="33">
                  <c:v>4.9770000000000003</c:v>
                </c:pt>
                <c:pt idx="34">
                  <c:v>14.598000000000001</c:v>
                </c:pt>
                <c:pt idx="35">
                  <c:v>6.1920000000000002</c:v>
                </c:pt>
                <c:pt idx="36">
                  <c:v>2.5459999999999998</c:v>
                </c:pt>
                <c:pt idx="37">
                  <c:v>2.3719999999999999</c:v>
                </c:pt>
                <c:pt idx="38">
                  <c:v>2.2330000000000001</c:v>
                </c:pt>
                <c:pt idx="39">
                  <c:v>2.5670000000000002</c:v>
                </c:pt>
                <c:pt idx="40">
                  <c:v>2.5470000000000002</c:v>
                </c:pt>
                <c:pt idx="41">
                  <c:v>2.7850000000000001</c:v>
                </c:pt>
                <c:pt idx="42">
                  <c:v>9.2550000000000008</c:v>
                </c:pt>
                <c:pt idx="43">
                  <c:v>4.907</c:v>
                </c:pt>
                <c:pt idx="44">
                  <c:v>7.6020000000000003</c:v>
                </c:pt>
                <c:pt idx="45">
                  <c:v>-36.648000000000003</c:v>
                </c:pt>
                <c:pt idx="46">
                  <c:v>-2.4540000000000002</c:v>
                </c:pt>
                <c:pt idx="47">
                  <c:v>1.8260000000000001</c:v>
                </c:pt>
                <c:pt idx="48">
                  <c:v>2.7189999999999999</c:v>
                </c:pt>
                <c:pt idx="49">
                  <c:v>6.5529999999999999</c:v>
                </c:pt>
                <c:pt idx="50">
                  <c:v>2.5920000000000001</c:v>
                </c:pt>
                <c:pt idx="51">
                  <c:v>2.6859999999999999</c:v>
                </c:pt>
                <c:pt idx="52">
                  <c:v>7.2389999999999999</c:v>
                </c:pt>
                <c:pt idx="53">
                  <c:v>2.6890000000000001</c:v>
                </c:pt>
                <c:pt idx="54">
                  <c:v>3.141</c:v>
                </c:pt>
                <c:pt idx="55">
                  <c:v>2.7890000000000001</c:v>
                </c:pt>
                <c:pt idx="56">
                  <c:v>3.4980000000000002</c:v>
                </c:pt>
                <c:pt idx="57">
                  <c:v>-1.266</c:v>
                </c:pt>
                <c:pt idx="58">
                  <c:v>3.0310000000000001</c:v>
                </c:pt>
                <c:pt idx="59">
                  <c:v>2.3839999999999999</c:v>
                </c:pt>
                <c:pt idx="60">
                  <c:v>2.7669999999999999</c:v>
                </c:pt>
                <c:pt idx="61">
                  <c:v>2.1989999999999998</c:v>
                </c:pt>
                <c:pt idx="62">
                  <c:v>1.302</c:v>
                </c:pt>
                <c:pt idx="63">
                  <c:v>1.8089999999999999</c:v>
                </c:pt>
                <c:pt idx="64">
                  <c:v>3.0590000000000002</c:v>
                </c:pt>
                <c:pt idx="65">
                  <c:v>1.9770000000000001</c:v>
                </c:pt>
                <c:pt idx="66">
                  <c:v>2.597</c:v>
                </c:pt>
                <c:pt idx="67">
                  <c:v>2.5979999999999999</c:v>
                </c:pt>
                <c:pt idx="68">
                  <c:v>2.5459999999999998</c:v>
                </c:pt>
                <c:pt idx="69">
                  <c:v>1.738</c:v>
                </c:pt>
                <c:pt idx="70">
                  <c:v>1.9630000000000001</c:v>
                </c:pt>
                <c:pt idx="71">
                  <c:v>2.9239999999999999</c:v>
                </c:pt>
                <c:pt idx="72">
                  <c:v>4.8650000000000002</c:v>
                </c:pt>
                <c:pt idx="73">
                  <c:v>7.8730000000000002</c:v>
                </c:pt>
                <c:pt idx="74">
                  <c:v>2.226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D-4FF0-B019-EB9FCAB8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040"/>
        <c:axId val="158136576"/>
      </c:scatterChart>
      <c:valAx>
        <c:axId val="158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36576"/>
        <c:crosses val="autoZero"/>
        <c:crossBetween val="midCat"/>
      </c:valAx>
      <c:valAx>
        <c:axId val="1581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'1-2 — ЛИН'!$D$1</c:f>
              <c:strCache>
                <c:ptCount val="1"/>
                <c:pt idx="0">
                  <c:v>Yапр = b1*x + b0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'1-2 — ЛИН'!$A$2:$A$76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'1-2 — ЛИН'!$D$2:$D$76</c:f>
              <c:numCache>
                <c:formatCode>0.000</c:formatCode>
                <c:ptCount val="75"/>
                <c:pt idx="0">
                  <c:v>-3.1049206213592719</c:v>
                </c:pt>
                <c:pt idx="1">
                  <c:v>-3.0703038520684278</c:v>
                </c:pt>
                <c:pt idx="2">
                  <c:v>-3.1705294784145823</c:v>
                </c:pt>
                <c:pt idx="3">
                  <c:v>-2.8267432116294318</c:v>
                </c:pt>
                <c:pt idx="4">
                  <c:v>-3.2113299632698231</c:v>
                </c:pt>
                <c:pt idx="5">
                  <c:v>-2.9016340556504803</c:v>
                </c:pt>
                <c:pt idx="6">
                  <c:v>-3.2901666631297131</c:v>
                </c:pt>
                <c:pt idx="7">
                  <c:v>-2.8477912295904857</c:v>
                </c:pt>
                <c:pt idx="8">
                  <c:v>-2.9982784157383016</c:v>
                </c:pt>
                <c:pt idx="9">
                  <c:v>-3.2181081719932347</c:v>
                </c:pt>
                <c:pt idx="10">
                  <c:v>-2.8470980653677334</c:v>
                </c:pt>
                <c:pt idx="11">
                  <c:v>-3.2109471195425234</c:v>
                </c:pt>
                <c:pt idx="12">
                  <c:v>-2.9116437417112779</c:v>
                </c:pt>
                <c:pt idx="13">
                  <c:v>-3.0984692605344888</c:v>
                </c:pt>
                <c:pt idx="14">
                  <c:v>-3.1712828319862143</c:v>
                </c:pt>
                <c:pt idx="15">
                  <c:v>-3.4342693380984275</c:v>
                </c:pt>
                <c:pt idx="16">
                  <c:v>-2.8139889899307899</c:v>
                </c:pt>
                <c:pt idx="17">
                  <c:v>-2.8945701941975499</c:v>
                </c:pt>
                <c:pt idx="18">
                  <c:v>-3.0058390859971471</c:v>
                </c:pt>
                <c:pt idx="19">
                  <c:v>-3.0909601459064455</c:v>
                </c:pt>
                <c:pt idx="20">
                  <c:v>-3.3610267941971057</c:v>
                </c:pt>
                <c:pt idx="21">
                  <c:v>-2.8330734537234781</c:v>
                </c:pt>
                <c:pt idx="22">
                  <c:v>-2.8233844486198252</c:v>
                </c:pt>
                <c:pt idx="23">
                  <c:v>-2.809803856762386</c:v>
                </c:pt>
                <c:pt idx="24">
                  <c:v>-3.1092115792435338</c:v>
                </c:pt>
                <c:pt idx="25">
                  <c:v>-3.0390643466116409</c:v>
                </c:pt>
                <c:pt idx="26">
                  <c:v>-3.0863376532480276</c:v>
                </c:pt>
                <c:pt idx="27">
                  <c:v>-3.2116230163291219</c:v>
                </c:pt>
                <c:pt idx="28">
                  <c:v>-3.0778243138688008</c:v>
                </c:pt>
                <c:pt idx="29">
                  <c:v>-2.8907050019533131</c:v>
                </c:pt>
                <c:pt idx="30">
                  <c:v>-2.7122023873563164</c:v>
                </c:pt>
                <c:pt idx="31">
                  <c:v>-3.19054441033831</c:v>
                </c:pt>
                <c:pt idx="32">
                  <c:v>-3.0964788185012546</c:v>
                </c:pt>
                <c:pt idx="33">
                  <c:v>-3.1585609250609461</c:v>
                </c:pt>
                <c:pt idx="34">
                  <c:v>-3.2268020794190999</c:v>
                </c:pt>
                <c:pt idx="35">
                  <c:v>-3.177206055942345</c:v>
                </c:pt>
                <c:pt idx="36">
                  <c:v>-2.9660608333622216</c:v>
                </c:pt>
                <c:pt idx="37">
                  <c:v>-2.9944277774759658</c:v>
                </c:pt>
                <c:pt idx="38">
                  <c:v>-2.9448263270907051</c:v>
                </c:pt>
                <c:pt idx="39">
                  <c:v>-2.8911694959858547</c:v>
                </c:pt>
                <c:pt idx="40">
                  <c:v>-3.0262208276003171</c:v>
                </c:pt>
                <c:pt idx="41">
                  <c:v>-3.0471319394604355</c:v>
                </c:pt>
                <c:pt idx="42">
                  <c:v>-3.2075237269861692</c:v>
                </c:pt>
                <c:pt idx="43">
                  <c:v>-3.1457075389432489</c:v>
                </c:pt>
                <c:pt idx="44">
                  <c:v>-3.1968692255238502</c:v>
                </c:pt>
                <c:pt idx="45">
                  <c:v>-3.2701744255506453</c:v>
                </c:pt>
                <c:pt idx="46">
                  <c:v>-3.3741638596230468</c:v>
                </c:pt>
                <c:pt idx="47">
                  <c:v>-2.7735762823560357</c:v>
                </c:pt>
                <c:pt idx="48">
                  <c:v>-2.9633569995381692</c:v>
                </c:pt>
                <c:pt idx="49">
                  <c:v>-3.1751939062750889</c:v>
                </c:pt>
                <c:pt idx="50">
                  <c:v>-3.0379520770456656</c:v>
                </c:pt>
                <c:pt idx="51">
                  <c:v>-2.9412751555068115</c:v>
                </c:pt>
                <c:pt idx="52">
                  <c:v>-3.1834995430651492</c:v>
                </c:pt>
                <c:pt idx="53">
                  <c:v>-3.0382012214816014</c:v>
                </c:pt>
                <c:pt idx="54">
                  <c:v>-3.0349470497995559</c:v>
                </c:pt>
                <c:pt idx="55">
                  <c:v>-2.9876910105993235</c:v>
                </c:pt>
                <c:pt idx="56">
                  <c:v>-3.0837465511142943</c:v>
                </c:pt>
                <c:pt idx="57">
                  <c:v>-3.4948928396584273</c:v>
                </c:pt>
                <c:pt idx="58">
                  <c:v>-3.0042734228933008</c:v>
                </c:pt>
                <c:pt idx="59">
                  <c:v>-2.8804523383980629</c:v>
                </c:pt>
                <c:pt idx="60">
                  <c:v>-3.0293477136101417</c:v>
                </c:pt>
                <c:pt idx="61">
                  <c:v>-2.7112008760593858</c:v>
                </c:pt>
                <c:pt idx="62">
                  <c:v>-2.6850885657520318</c:v>
                </c:pt>
                <c:pt idx="63">
                  <c:v>-2.7941383453281849</c:v>
                </c:pt>
                <c:pt idx="64">
                  <c:v>-3.0271858306036648</c:v>
                </c:pt>
                <c:pt idx="65">
                  <c:v>-2.8171864257511867</c:v>
                </c:pt>
                <c:pt idx="66">
                  <c:v>-2.7939794849155684</c:v>
                </c:pt>
                <c:pt idx="67">
                  <c:v>-2.8633472161439388</c:v>
                </c:pt>
                <c:pt idx="68">
                  <c:v>-2.9615831404898376</c:v>
                </c:pt>
                <c:pt idx="69">
                  <c:v>-2.5536577221437389</c:v>
                </c:pt>
                <c:pt idx="70">
                  <c:v>-2.9962615791955174</c:v>
                </c:pt>
                <c:pt idx="71">
                  <c:v>-3.0388485036597164</c:v>
                </c:pt>
                <c:pt idx="72">
                  <c:v>-3.1226266503915538</c:v>
                </c:pt>
                <c:pt idx="73">
                  <c:v>-3.1919973417518368</c:v>
                </c:pt>
                <c:pt idx="74">
                  <c:v>-2.761567520543927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B-47A6-AAAB-23CC1526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18479"/>
        <c:axId val="1820286879"/>
      </c:scatterChart>
      <c:valAx>
        <c:axId val="18206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286879"/>
        <c:crosses val="autoZero"/>
        <c:crossBetween val="midCat"/>
      </c:valAx>
      <c:valAx>
        <c:axId val="1820286879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6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'1-3 — ЛИН'!$D$1</c:f>
              <c:strCache>
                <c:ptCount val="1"/>
                <c:pt idx="0">
                  <c:v>Yапр = b1*x + b0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'1-3 — ЛИН'!$A$2:$A$76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'1-3 — ЛИН'!$D$2:$D$76</c:f>
              <c:numCache>
                <c:formatCode>0.000</c:formatCode>
                <c:ptCount val="75"/>
                <c:pt idx="0">
                  <c:v>-2.2556474712209695</c:v>
                </c:pt>
                <c:pt idx="1">
                  <c:v>0.19863030240183832</c:v>
                </c:pt>
                <c:pt idx="2">
                  <c:v>-6.9072184561029486</c:v>
                </c:pt>
                <c:pt idx="3">
                  <c:v>17.466719688110793</c:v>
                </c:pt>
                <c:pt idx="4">
                  <c:v>-9.7999125227250463</c:v>
                </c:pt>
                <c:pt idx="5">
                  <c:v>12.157069547612995</c:v>
                </c:pt>
                <c:pt idx="6">
                  <c:v>-15.389318009593381</c:v>
                </c:pt>
                <c:pt idx="7">
                  <c:v>15.974446326994727</c:v>
                </c:pt>
                <c:pt idx="8">
                  <c:v>5.3051272731421868</c:v>
                </c:pt>
                <c:pt idx="9">
                  <c:v>-10.280477501942954</c:v>
                </c:pt>
                <c:pt idx="10">
                  <c:v>16.02359064578075</c:v>
                </c:pt>
                <c:pt idx="11">
                  <c:v>-9.7727694683635136</c:v>
                </c:pt>
                <c:pt idx="12">
                  <c:v>11.447397601812565</c:v>
                </c:pt>
                <c:pt idx="13">
                  <c:v>-1.79825552488259</c:v>
                </c:pt>
                <c:pt idx="14">
                  <c:v>-6.9606301107550879</c:v>
                </c:pt>
                <c:pt idx="15">
                  <c:v>-25.605984658171963</c:v>
                </c:pt>
                <c:pt idx="16">
                  <c:v>18.370975153773603</c:v>
                </c:pt>
                <c:pt idx="17">
                  <c:v>12.657886883113541</c:v>
                </c:pt>
                <c:pt idx="18">
                  <c:v>4.7690869276647518</c:v>
                </c:pt>
                <c:pt idx="19">
                  <c:v>-1.2658703974216277</c:v>
                </c:pt>
                <c:pt idx="20">
                  <c:v>-20.413196559712674</c:v>
                </c:pt>
                <c:pt idx="21">
                  <c:v>17.017914880748904</c:v>
                </c:pt>
                <c:pt idx="22">
                  <c:v>17.70485102070527</c:v>
                </c:pt>
                <c:pt idx="23">
                  <c:v>18.667694909120101</c:v>
                </c:pt>
                <c:pt idx="24">
                  <c:v>-2.5598700424960068</c:v>
                </c:pt>
                <c:pt idx="25">
                  <c:v>2.4134650623237786</c:v>
                </c:pt>
                <c:pt idx="26">
                  <c:v>-0.93814250072010807</c:v>
                </c:pt>
                <c:pt idx="27">
                  <c:v>-9.8206895514502399</c:v>
                </c:pt>
                <c:pt idx="28">
                  <c:v>-0.3345593228043775</c:v>
                </c:pt>
                <c:pt idx="29">
                  <c:v>12.931923299860227</c:v>
                </c:pt>
                <c:pt idx="30">
                  <c:v>25.587494819494744</c:v>
                </c:pt>
                <c:pt idx="31">
                  <c:v>-8.3262475442382797</c:v>
                </c:pt>
                <c:pt idx="32">
                  <c:v>-1.6571361269166065</c:v>
                </c:pt>
                <c:pt idx="33">
                  <c:v>-6.058665714758102</c:v>
                </c:pt>
                <c:pt idx="34">
                  <c:v>-10.896862687457038</c:v>
                </c:pt>
                <c:pt idx="35">
                  <c:v>-7.3805779337764292</c:v>
                </c:pt>
                <c:pt idx="36">
                  <c:v>7.5893062408885328</c:v>
                </c:pt>
                <c:pt idx="37">
                  <c:v>5.5781318340851769</c:v>
                </c:pt>
                <c:pt idx="38">
                  <c:v>9.0948013475569915</c:v>
                </c:pt>
                <c:pt idx="39">
                  <c:v>12.898991359549168</c:v>
                </c:pt>
                <c:pt idx="40">
                  <c:v>3.3240515754600928</c:v>
                </c:pt>
                <c:pt idx="41">
                  <c:v>1.8414846545313015</c:v>
                </c:pt>
                <c:pt idx="42">
                  <c:v>-9.5300559964373868</c:v>
                </c:pt>
                <c:pt idx="43">
                  <c:v>-5.1473796383650487</c:v>
                </c:pt>
                <c:pt idx="44">
                  <c:v>-8.7746675918089601</c:v>
                </c:pt>
                <c:pt idx="45">
                  <c:v>-13.971897916948555</c:v>
                </c:pt>
                <c:pt idx="46">
                  <c:v>-21.344595079737019</c:v>
                </c:pt>
                <c:pt idx="47">
                  <c:v>21.236176384405802</c:v>
                </c:pt>
                <c:pt idx="48">
                  <c:v>7.7810040623168568</c:v>
                </c:pt>
                <c:pt idx="49">
                  <c:v>-7.237919496645616</c:v>
                </c:pt>
                <c:pt idx="50">
                  <c:v>2.4923233304398558</c:v>
                </c:pt>
                <c:pt idx="51">
                  <c:v>9.3465741636579089</c:v>
                </c:pt>
                <c:pt idx="52">
                  <c:v>-7.8267768680069585</c:v>
                </c:pt>
                <c:pt idx="53">
                  <c:v>2.4746593582071572</c:v>
                </c:pt>
                <c:pt idx="54">
                  <c:v>2.7053753202801847</c:v>
                </c:pt>
                <c:pt idx="55">
                  <c:v>6.0557586476247742</c:v>
                </c:pt>
                <c:pt idx="56">
                  <c:v>-0.75443718950004346</c:v>
                </c:pt>
                <c:pt idx="57">
                  <c:v>-29.90410130758579</c:v>
                </c:pt>
                <c:pt idx="58">
                  <c:v>4.8800901274280584</c:v>
                </c:pt>
                <c:pt idx="59">
                  <c:v>13.658821990857895</c:v>
                </c:pt>
                <c:pt idx="60">
                  <c:v>3.1023599793990186</c:v>
                </c:pt>
                <c:pt idx="61">
                  <c:v>25.658500490053903</c:v>
                </c:pt>
                <c:pt idx="62">
                  <c:v>27.50982469269205</c:v>
                </c:pt>
                <c:pt idx="63">
                  <c:v>19.778356513684209</c:v>
                </c:pt>
                <c:pt idx="64">
                  <c:v>3.2556342889508691</c:v>
                </c:pt>
                <c:pt idx="65">
                  <c:v>18.144281680426836</c:v>
                </c:pt>
                <c:pt idx="66">
                  <c:v>19.789619482117729</c:v>
                </c:pt>
                <c:pt idx="67">
                  <c:v>14.871549874580442</c:v>
                </c:pt>
                <c:pt idx="68">
                  <c:v>7.9067680467973851</c:v>
                </c:pt>
                <c:pt idx="69">
                  <c:v>36.828077228801604</c:v>
                </c:pt>
                <c:pt idx="70">
                  <c:v>5.4481180028199496</c:v>
                </c:pt>
                <c:pt idx="71">
                  <c:v>2.4287680085649779</c:v>
                </c:pt>
                <c:pt idx="72">
                  <c:v>-3.5109787572790161</c:v>
                </c:pt>
                <c:pt idx="73">
                  <c:v>-8.4292582337933233</c:v>
                </c:pt>
                <c:pt idx="74">
                  <c:v>22.08757984602186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C-447E-BF09-7621A251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54927"/>
        <c:axId val="1832398207"/>
      </c:scatterChart>
      <c:valAx>
        <c:axId val="1835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98207"/>
        <c:crosses val="autoZero"/>
        <c:crossBetween val="midCat"/>
      </c:valAx>
      <c:valAx>
        <c:axId val="18323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'1-4 — ПРБ'!$B$1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'1-4 — ПРБ'!$A$2:$A$76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'1-4 — ПРБ'!$B$2:$B$76</c:f>
              <c:numCache>
                <c:formatCode>0.000</c:formatCode>
                <c:ptCount val="75"/>
                <c:pt idx="0">
                  <c:v>4.3074654860587955</c:v>
                </c:pt>
                <c:pt idx="1">
                  <c:v>2.3717191146496228</c:v>
                </c:pt>
                <c:pt idx="2">
                  <c:v>0.59558134499926085</c:v>
                </c:pt>
                <c:pt idx="3">
                  <c:v>8.9729603473119059</c:v>
                </c:pt>
                <c:pt idx="4">
                  <c:v>2.339668448135054</c:v>
                </c:pt>
                <c:pt idx="5">
                  <c:v>7.1780916050595653</c:v>
                </c:pt>
                <c:pt idx="6">
                  <c:v>2.7078949240021339</c:v>
                </c:pt>
                <c:pt idx="7">
                  <c:v>9.1959244405064364</c:v>
                </c:pt>
                <c:pt idx="8">
                  <c:v>4.499341604926129</c:v>
                </c:pt>
                <c:pt idx="9">
                  <c:v>3.1504254415237973</c:v>
                </c:pt>
                <c:pt idx="10">
                  <c:v>10.913241981109588</c:v>
                </c:pt>
                <c:pt idx="11">
                  <c:v>4.1469238970106286</c:v>
                </c:pt>
                <c:pt idx="12">
                  <c:v>7.651453716665678</c:v>
                </c:pt>
                <c:pt idx="13">
                  <c:v>1.7568564344019788</c:v>
                </c:pt>
                <c:pt idx="14">
                  <c:v>2.2602249370791836</c:v>
                </c:pt>
                <c:pt idx="15">
                  <c:v>5.6497774975261752</c:v>
                </c:pt>
                <c:pt idx="16">
                  <c:v>12.936713174355999</c:v>
                </c:pt>
                <c:pt idx="17">
                  <c:v>7.3712049004584852</c:v>
                </c:pt>
                <c:pt idx="18">
                  <c:v>3.2340107945720016</c:v>
                </c:pt>
                <c:pt idx="19">
                  <c:v>2.5518427630706384</c:v>
                </c:pt>
                <c:pt idx="20">
                  <c:v>5.3337510084367867</c:v>
                </c:pt>
                <c:pt idx="21">
                  <c:v>9.6615066189757286</c:v>
                </c:pt>
                <c:pt idx="22">
                  <c:v>8.7552410873919513</c:v>
                </c:pt>
                <c:pt idx="23">
                  <c:v>11.130936017945684</c:v>
                </c:pt>
                <c:pt idx="24">
                  <c:v>3.0263641046336884</c:v>
                </c:pt>
                <c:pt idx="25">
                  <c:v>1.3218267960866461</c:v>
                </c:pt>
                <c:pt idx="26">
                  <c:v>1.4461498777566959</c:v>
                </c:pt>
                <c:pt idx="27">
                  <c:v>2.7644031208492499</c:v>
                </c:pt>
                <c:pt idx="28">
                  <c:v>0.91976859281737733</c:v>
                </c:pt>
                <c:pt idx="29">
                  <c:v>8.8530029993577646</c:v>
                </c:pt>
                <c:pt idx="30">
                  <c:v>15.900178004068014</c:v>
                </c:pt>
                <c:pt idx="31">
                  <c:v>3.5893417924237974</c:v>
                </c:pt>
                <c:pt idx="32">
                  <c:v>2.1794667531115852</c:v>
                </c:pt>
                <c:pt idx="33">
                  <c:v>2.5192259189518778</c:v>
                </c:pt>
                <c:pt idx="34">
                  <c:v>1.8118150732843579</c:v>
                </c:pt>
                <c:pt idx="35">
                  <c:v>2.2845682379629566</c:v>
                </c:pt>
                <c:pt idx="36">
                  <c:v>6.2183375266585044</c:v>
                </c:pt>
                <c:pt idx="37">
                  <c:v>4.6994447473730689</c:v>
                </c:pt>
                <c:pt idx="38">
                  <c:v>5.5053122772168956</c:v>
                </c:pt>
                <c:pt idx="39">
                  <c:v>6.9997613756345061</c:v>
                </c:pt>
                <c:pt idx="40">
                  <c:v>5.2547128180277811</c:v>
                </c:pt>
                <c:pt idx="41">
                  <c:v>3.9240704065491454</c:v>
                </c:pt>
                <c:pt idx="42">
                  <c:v>1.752723715020625</c:v>
                </c:pt>
                <c:pt idx="43">
                  <c:v>2.4215544196478822</c:v>
                </c:pt>
                <c:pt idx="44">
                  <c:v>2.485374501473443</c:v>
                </c:pt>
                <c:pt idx="45">
                  <c:v>2.9962639780249689</c:v>
                </c:pt>
                <c:pt idx="46">
                  <c:v>6.0579493807497649</c:v>
                </c:pt>
                <c:pt idx="47">
                  <c:v>14.466953391299803</c:v>
                </c:pt>
                <c:pt idx="48">
                  <c:v>4.5607806983387009</c:v>
                </c:pt>
                <c:pt idx="49">
                  <c:v>2.1773272211816099</c:v>
                </c:pt>
                <c:pt idx="50">
                  <c:v>3.3007749078854953</c:v>
                </c:pt>
                <c:pt idx="51">
                  <c:v>4.9000376401382466</c:v>
                </c:pt>
                <c:pt idx="52">
                  <c:v>1.2013093809329067</c:v>
                </c:pt>
                <c:pt idx="53">
                  <c:v>3.8995054748991165</c:v>
                </c:pt>
                <c:pt idx="54">
                  <c:v>1.8999622116867272</c:v>
                </c:pt>
                <c:pt idx="55">
                  <c:v>6.0269489456324559</c:v>
                </c:pt>
                <c:pt idx="56">
                  <c:v>2.5998692173234996</c:v>
                </c:pt>
                <c:pt idx="57">
                  <c:v>11.435635363321191</c:v>
                </c:pt>
                <c:pt idx="58">
                  <c:v>4.6869676023943851</c:v>
                </c:pt>
                <c:pt idx="59">
                  <c:v>7.8857437848301952</c:v>
                </c:pt>
                <c:pt idx="60">
                  <c:v>2.0993707531549304</c:v>
                </c:pt>
                <c:pt idx="61">
                  <c:v>18.163431781687233</c:v>
                </c:pt>
                <c:pt idx="62">
                  <c:v>17.041205278325769</c:v>
                </c:pt>
                <c:pt idx="63">
                  <c:v>10.951462066566926</c:v>
                </c:pt>
                <c:pt idx="64">
                  <c:v>3.2541606193254831</c:v>
                </c:pt>
                <c:pt idx="65">
                  <c:v>11.490509741178172</c:v>
                </c:pt>
                <c:pt idx="66">
                  <c:v>11.198414335025539</c:v>
                </c:pt>
                <c:pt idx="67">
                  <c:v>9.43618608635561</c:v>
                </c:pt>
                <c:pt idx="68">
                  <c:v>4.5626105095897831</c:v>
                </c:pt>
                <c:pt idx="69">
                  <c:v>28.595300722161269</c:v>
                </c:pt>
                <c:pt idx="70">
                  <c:v>4.8734083758290163</c:v>
                </c:pt>
                <c:pt idx="71">
                  <c:v>4.0955539275944908</c:v>
                </c:pt>
                <c:pt idx="72">
                  <c:v>3.2395881520278875</c:v>
                </c:pt>
                <c:pt idx="73">
                  <c:v>2.0373615647920471</c:v>
                </c:pt>
                <c:pt idx="74">
                  <c:v>14.174061090212241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9AA-8570-AF631E8F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73008"/>
        <c:axId val="1354321120"/>
      </c:scatterChart>
      <c:valAx>
        <c:axId val="14523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4321120"/>
        <c:crosses val="autoZero"/>
        <c:crossBetween val="midCat"/>
      </c:valAx>
      <c:valAx>
        <c:axId val="13543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3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'1-5 — ГПБ'!$B$1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'1-5 — ГПБ'!$A$2:$A$76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'1-5 — ГПБ'!$B$2:$B$76</c:f>
              <c:numCache>
                <c:formatCode>0.000</c:formatCode>
                <c:ptCount val="75"/>
                <c:pt idx="0">
                  <c:v>4.117</c:v>
                </c:pt>
                <c:pt idx="1">
                  <c:v>3.4689999999999999</c:v>
                </c:pt>
                <c:pt idx="2">
                  <c:v>5.9930000000000003</c:v>
                </c:pt>
                <c:pt idx="3">
                  <c:v>2.1520000000000001</c:v>
                </c:pt>
                <c:pt idx="4">
                  <c:v>10.741</c:v>
                </c:pt>
                <c:pt idx="5">
                  <c:v>2.4239999999999999</c:v>
                </c:pt>
                <c:pt idx="6">
                  <c:v>-12.952999999999999</c:v>
                </c:pt>
                <c:pt idx="7">
                  <c:v>2.25</c:v>
                </c:pt>
                <c:pt idx="8">
                  <c:v>3.335</c:v>
                </c:pt>
                <c:pt idx="9">
                  <c:v>11.61</c:v>
                </c:pt>
                <c:pt idx="10">
                  <c:v>1.891</c:v>
                </c:pt>
                <c:pt idx="11">
                  <c:v>9.5869999999999997</c:v>
                </c:pt>
                <c:pt idx="12">
                  <c:v>1.633</c:v>
                </c:pt>
                <c:pt idx="13">
                  <c:v>4.1139999999999999</c:v>
                </c:pt>
                <c:pt idx="14">
                  <c:v>5.9850000000000003</c:v>
                </c:pt>
                <c:pt idx="15">
                  <c:v>-1.4</c:v>
                </c:pt>
                <c:pt idx="16">
                  <c:v>2.2509999999999999</c:v>
                </c:pt>
                <c:pt idx="17">
                  <c:v>1.9910000000000001</c:v>
                </c:pt>
                <c:pt idx="18">
                  <c:v>2.5739999999999998</c:v>
                </c:pt>
                <c:pt idx="19">
                  <c:v>3.7320000000000002</c:v>
                </c:pt>
                <c:pt idx="20">
                  <c:v>-3.0720000000000001</c:v>
                </c:pt>
                <c:pt idx="21">
                  <c:v>2.504</c:v>
                </c:pt>
                <c:pt idx="22">
                  <c:v>1.542</c:v>
                </c:pt>
                <c:pt idx="23">
                  <c:v>1.5609999999999999</c:v>
                </c:pt>
                <c:pt idx="24">
                  <c:v>3.9950000000000001</c:v>
                </c:pt>
                <c:pt idx="25">
                  <c:v>3.512</c:v>
                </c:pt>
                <c:pt idx="26">
                  <c:v>3.7410000000000001</c:v>
                </c:pt>
                <c:pt idx="27">
                  <c:v>10.414999999999999</c:v>
                </c:pt>
                <c:pt idx="28">
                  <c:v>2.9729999999999999</c:v>
                </c:pt>
                <c:pt idx="29">
                  <c:v>2.218</c:v>
                </c:pt>
                <c:pt idx="30">
                  <c:v>1.6060000000000001</c:v>
                </c:pt>
                <c:pt idx="31">
                  <c:v>6.8339999999999996</c:v>
                </c:pt>
                <c:pt idx="32">
                  <c:v>3.5649999999999999</c:v>
                </c:pt>
                <c:pt idx="33">
                  <c:v>4.9770000000000003</c:v>
                </c:pt>
                <c:pt idx="34">
                  <c:v>14.598000000000001</c:v>
                </c:pt>
                <c:pt idx="35">
                  <c:v>6.1920000000000002</c:v>
                </c:pt>
                <c:pt idx="36">
                  <c:v>2.5459999999999998</c:v>
                </c:pt>
                <c:pt idx="37">
                  <c:v>2.3719999999999999</c:v>
                </c:pt>
                <c:pt idx="38">
                  <c:v>2.2330000000000001</c:v>
                </c:pt>
                <c:pt idx="39">
                  <c:v>2.5670000000000002</c:v>
                </c:pt>
                <c:pt idx="40">
                  <c:v>2.5470000000000002</c:v>
                </c:pt>
                <c:pt idx="41">
                  <c:v>2.7850000000000001</c:v>
                </c:pt>
                <c:pt idx="42">
                  <c:v>9.2550000000000008</c:v>
                </c:pt>
                <c:pt idx="43">
                  <c:v>4.907</c:v>
                </c:pt>
                <c:pt idx="44">
                  <c:v>7.6020000000000003</c:v>
                </c:pt>
                <c:pt idx="45">
                  <c:v>-36.648000000000003</c:v>
                </c:pt>
                <c:pt idx="46">
                  <c:v>-2.4540000000000002</c:v>
                </c:pt>
                <c:pt idx="47">
                  <c:v>1.8260000000000001</c:v>
                </c:pt>
                <c:pt idx="48">
                  <c:v>2.7189999999999999</c:v>
                </c:pt>
                <c:pt idx="49">
                  <c:v>6.5529999999999999</c:v>
                </c:pt>
                <c:pt idx="50">
                  <c:v>2.5920000000000001</c:v>
                </c:pt>
                <c:pt idx="51">
                  <c:v>2.6859999999999999</c:v>
                </c:pt>
                <c:pt idx="52">
                  <c:v>7.2389999999999999</c:v>
                </c:pt>
                <c:pt idx="53">
                  <c:v>2.6890000000000001</c:v>
                </c:pt>
                <c:pt idx="54">
                  <c:v>3.141</c:v>
                </c:pt>
                <c:pt idx="55">
                  <c:v>2.7890000000000001</c:v>
                </c:pt>
                <c:pt idx="56">
                  <c:v>3.4980000000000002</c:v>
                </c:pt>
                <c:pt idx="57">
                  <c:v>-1.266</c:v>
                </c:pt>
                <c:pt idx="58">
                  <c:v>3.0310000000000001</c:v>
                </c:pt>
                <c:pt idx="59">
                  <c:v>2.3839999999999999</c:v>
                </c:pt>
                <c:pt idx="60">
                  <c:v>2.7669999999999999</c:v>
                </c:pt>
                <c:pt idx="61">
                  <c:v>2.1989999999999998</c:v>
                </c:pt>
                <c:pt idx="62">
                  <c:v>1.302</c:v>
                </c:pt>
                <c:pt idx="63">
                  <c:v>1.8089999999999999</c:v>
                </c:pt>
                <c:pt idx="64">
                  <c:v>3.0590000000000002</c:v>
                </c:pt>
                <c:pt idx="65">
                  <c:v>1.9770000000000001</c:v>
                </c:pt>
                <c:pt idx="66">
                  <c:v>2.597</c:v>
                </c:pt>
                <c:pt idx="67">
                  <c:v>2.5979999999999999</c:v>
                </c:pt>
                <c:pt idx="68">
                  <c:v>2.5459999999999998</c:v>
                </c:pt>
                <c:pt idx="69">
                  <c:v>1.738</c:v>
                </c:pt>
                <c:pt idx="70">
                  <c:v>1.9630000000000001</c:v>
                </c:pt>
                <c:pt idx="71">
                  <c:v>2.9239999999999999</c:v>
                </c:pt>
                <c:pt idx="72">
                  <c:v>4.8650000000000002</c:v>
                </c:pt>
                <c:pt idx="73">
                  <c:v>7.8730000000000002</c:v>
                </c:pt>
                <c:pt idx="74">
                  <c:v>2.226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1-4ABC-9532-EB1CF49E4400}"/>
            </c:ext>
          </c:extLst>
        </c:ser>
        <c:ser>
          <c:idx val="1"/>
          <c:order val="1"/>
          <c:tx>
            <c:v>Апрокс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'1-5 — ГПБ'!$A$2:$A$76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'1-5 — ГПБ'!$D$2:$D$76</c:f>
              <c:numCache>
                <c:formatCode>0.000</c:formatCode>
                <c:ptCount val="75"/>
                <c:pt idx="0">
                  <c:v>3.8563886636598488</c:v>
                </c:pt>
                <c:pt idx="1">
                  <c:v>3.3342879311499449</c:v>
                </c:pt>
                <c:pt idx="2">
                  <c:v>5.9727622267072373</c:v>
                </c:pt>
                <c:pt idx="3">
                  <c:v>2.0273773592251172</c:v>
                </c:pt>
                <c:pt idx="4">
                  <c:v>10.255203903670333</c:v>
                </c:pt>
                <c:pt idx="5">
                  <c:v>2.2393205008916754</c:v>
                </c:pt>
                <c:pt idx="6">
                  <c:v>-12.774103304177709</c:v>
                </c:pt>
                <c:pt idx="7">
                  <c:v>2.0791356281426236</c:v>
                </c:pt>
                <c:pt idx="8">
                  <c:v>2.6930895762553635</c:v>
                </c:pt>
                <c:pt idx="9">
                  <c:v>11.803800374917301</c:v>
                </c:pt>
                <c:pt idx="10">
                  <c:v>2.0773467720270844</c:v>
                </c:pt>
                <c:pt idx="11">
                  <c:v>10.180896830954289</c:v>
                </c:pt>
                <c:pt idx="12">
                  <c:v>2.2745811495272852</c:v>
                </c:pt>
                <c:pt idx="13">
                  <c:v>3.7419667526677824</c:v>
                </c:pt>
                <c:pt idx="14">
                  <c:v>6.0155449479907386</c:v>
                </c:pt>
                <c:pt idx="15">
                  <c:v>-1.4646208902621454</c:v>
                </c:pt>
                <c:pt idx="16">
                  <c:v>1.998398761665142</c:v>
                </c:pt>
                <c:pt idx="17">
                  <c:v>2.2156042293961526</c:v>
                </c:pt>
                <c:pt idx="18">
                  <c:v>2.7432272794146093</c:v>
                </c:pt>
                <c:pt idx="19">
                  <c:v>3.6198792070458272</c:v>
                </c:pt>
                <c:pt idx="20">
                  <c:v>-3.2383881747269068</c:v>
                </c:pt>
                <c:pt idx="21">
                  <c:v>2.0424053112163039</c:v>
                </c:pt>
                <c:pt idx="22">
                  <c:v>2.0195812164212965</c:v>
                </c:pt>
                <c:pt idx="23">
                  <c:v>1.9892487608677061</c:v>
                </c:pt>
                <c:pt idx="24">
                  <c:v>3.9379681795365102</c:v>
                </c:pt>
                <c:pt idx="25">
                  <c:v>3.0045008634634565</c:v>
                </c:pt>
                <c:pt idx="26">
                  <c:v>3.5500186239338962</c:v>
                </c:pt>
                <c:pt idx="27">
                  <c:v>10.312902661860996</c:v>
                </c:pt>
                <c:pt idx="28">
                  <c:v>3.4307071159655691</c:v>
                </c:pt>
                <c:pt idx="29">
                  <c:v>2.2030127673572402</c:v>
                </c:pt>
                <c:pt idx="30">
                  <c:v>1.8156170091197799</c:v>
                </c:pt>
                <c:pt idx="31">
                  <c:v>7.4313770918990105</c:v>
                </c:pt>
                <c:pt idx="32">
                  <c:v>3.7085029910818972</c:v>
                </c:pt>
                <c:pt idx="33">
                  <c:v>5.3795573088355209</c:v>
                </c:pt>
                <c:pt idx="34">
                  <c:v>14.758296182509291</c:v>
                </c:pt>
                <c:pt idx="35">
                  <c:v>6.3795349805320409</c:v>
                </c:pt>
                <c:pt idx="36">
                  <c:v>2.5084990001353011</c:v>
                </c:pt>
                <c:pt idx="37">
                  <c:v>2.6686577826336988</c:v>
                </c:pt>
                <c:pt idx="38">
                  <c:v>2.4075653327342756</c:v>
                </c:pt>
                <c:pt idx="39">
                  <c:v>2.2045119215354374</c:v>
                </c:pt>
                <c:pt idx="40">
                  <c:v>2.8946426489740973</c:v>
                </c:pt>
                <c:pt idx="41">
                  <c:v>3.0803333923106377</c:v>
                </c:pt>
                <c:pt idx="42">
                  <c:v>9.5660136883314308</c:v>
                </c:pt>
                <c:pt idx="43">
                  <c:v>4.8826403802369445</c:v>
                </c:pt>
                <c:pt idx="44">
                  <c:v>8.0891628410413041</c:v>
                </c:pt>
                <c:pt idx="45">
                  <c:v>-36.477774326100437</c:v>
                </c:pt>
                <c:pt idx="46">
                  <c:v>-2.7548491872101541</c:v>
                </c:pt>
                <c:pt idx="47">
                  <c:v>1.9166442411015996</c:v>
                </c:pt>
                <c:pt idx="48">
                  <c:v>2.4948400985084391</c:v>
                </c:pt>
                <c:pt idx="49">
                  <c:v>6.2500835308741713</c:v>
                </c:pt>
                <c:pt idx="50">
                  <c:v>2.9944810038236831</c:v>
                </c:pt>
                <c:pt idx="51">
                  <c:v>2.3920042859594011</c:v>
                </c:pt>
                <c:pt idx="52">
                  <c:v>6.8292385889429745</c:v>
                </c:pt>
                <c:pt idx="53">
                  <c:v>2.9967166249663926</c:v>
                </c:pt>
                <c:pt idx="54">
                  <c:v>2.967908753805351</c:v>
                </c:pt>
                <c:pt idx="55">
                  <c:v>2.6275847135722987</c:v>
                </c:pt>
                <c:pt idx="56">
                  <c:v>3.5124748935125636</c:v>
                </c:pt>
                <c:pt idx="57">
                  <c:v>-0.82800785758467943</c:v>
                </c:pt>
                <c:pt idx="58">
                  <c:v>2.7325999742492906</c:v>
                </c:pt>
                <c:pt idx="59">
                  <c:v>2.1708602688495438</c:v>
                </c:pt>
                <c:pt idx="60">
                  <c:v>2.9202548622046152</c:v>
                </c:pt>
                <c:pt idx="61">
                  <c:v>1.8141563003977483</c:v>
                </c:pt>
                <c:pt idx="62">
                  <c:v>1.7778720950469764</c:v>
                </c:pt>
                <c:pt idx="63">
                  <c:v>1.9564630675557497</c:v>
                </c:pt>
                <c:pt idx="64">
                  <c:v>2.9024730937965266</c:v>
                </c:pt>
                <c:pt idx="65">
                  <c:v>2.0055062810072326</c:v>
                </c:pt>
                <c:pt idx="66">
                  <c:v>1.9561419202252179</c:v>
                </c:pt>
                <c:pt idx="67">
                  <c:v>2.1209317775585355</c:v>
                </c:pt>
                <c:pt idx="68">
                  <c:v>2.4860142490138104</c:v>
                </c:pt>
                <c:pt idx="69">
                  <c:v>1.6360610874007888</c:v>
                </c:pt>
                <c:pt idx="70">
                  <c:v>2.6802035431451614</c:v>
                </c:pt>
                <c:pt idx="71">
                  <c:v>3.0025485123667752</c:v>
                </c:pt>
                <c:pt idx="72">
                  <c:v>4.2262404382269949</c:v>
                </c:pt>
                <c:pt idx="73">
                  <c:v>7.5714203595670782</c:v>
                </c:pt>
                <c:pt idx="74">
                  <c:v>1.8949131481679946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1-4ABC-9532-EB1CF49E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21583"/>
        <c:axId val="1829429471"/>
      </c:scatterChart>
      <c:valAx>
        <c:axId val="1677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429471"/>
        <c:crosses val="autoZero"/>
        <c:crossBetween val="midCat"/>
      </c:valAx>
      <c:valAx>
        <c:axId val="18294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95250</xdr:rowOff>
    </xdr:from>
    <xdr:to>
      <xdr:col>13</xdr:col>
      <xdr:colOff>339090</xdr:colOff>
      <xdr:row>18</xdr:row>
      <xdr:rowOff>133350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FA781CB-33C2-4A72-858A-E8953F26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</xdr:row>
      <xdr:rowOff>133350</xdr:rowOff>
    </xdr:from>
    <xdr:to>
      <xdr:col>22</xdr:col>
      <xdr:colOff>11206</xdr:colOff>
      <xdr:row>18</xdr:row>
      <xdr:rowOff>104775</xdr:rowOff>
    </xdr:to>
    <xdr:graphicFrame macro="">
      <xdr:nvGraphicFramePr>
        <xdr:cNvPr id="21" name="Диаграмма 20" title="A1-A3">
          <a:extLst>
            <a:ext uri="{FF2B5EF4-FFF2-40B4-BE49-F238E27FC236}">
              <a16:creationId xmlns:a16="http://schemas.microsoft.com/office/drawing/2014/main" id="{EAF6C273-76C8-4325-9349-913472698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21</xdr:row>
      <xdr:rowOff>76200</xdr:rowOff>
    </xdr:from>
    <xdr:to>
      <xdr:col>13</xdr:col>
      <xdr:colOff>266700</xdr:colOff>
      <xdr:row>39</xdr:row>
      <xdr:rowOff>114300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55AEFF6-EF7D-4409-B72B-CB99FAE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429746</xdr:colOff>
      <xdr:row>21</xdr:row>
      <xdr:rowOff>95810</xdr:rowOff>
    </xdr:from>
    <xdr:to>
      <xdr:col>22</xdr:col>
      <xdr:colOff>33618</xdr:colOff>
      <xdr:row>39</xdr:row>
      <xdr:rowOff>123265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D2B497A6-E7C9-4F2E-ACDD-2E3ECCF7B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0.50708</cdr:x>
      <cdr:y>0.02899</cdr:y>
    </cdr:from>
    <cdr:to>
      <cdr:x>0.66125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18385" y="95250"/>
          <a:ext cx="7048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0.40083</cdr:x>
      <cdr:y>0.03188</cdr:y>
    </cdr:from>
    <cdr:to>
      <cdr:x>0.5175</cdr:x>
      <cdr:y>0.08116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32610" y="104775"/>
          <a:ext cx="53340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12</xdr:col>
      <xdr:colOff>342900</xdr:colOff>
      <xdr:row>18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C665F9-35B4-46DA-882A-809D7858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6</xdr:row>
      <xdr:rowOff>4761</xdr:rowOff>
    </xdr:from>
    <xdr:to>
      <xdr:col>13</xdr:col>
      <xdr:colOff>133349</xdr:colOff>
      <xdr:row>22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862E1E-DEAC-435C-BDF4-2F0BEA4AB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4762</xdr:rowOff>
    </xdr:from>
    <xdr:to>
      <xdr:col>13</xdr:col>
      <xdr:colOff>190499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63E984-6361-4CE0-8E46-1D18AFC4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</xdr:rowOff>
    </xdr:from>
    <xdr:to>
      <xdr:col>14</xdr:col>
      <xdr:colOff>200025</xdr:colOff>
      <xdr:row>22</xdr:row>
      <xdr:rowOff>114301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432B39-726A-43A9-981A-23025289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zoomScaleNormal="100" workbookViewId="0">
      <selection activeCell="C1" sqref="C1:C75"/>
    </sheetView>
  </sheetViews>
  <sheetFormatPr defaultColWidth="8.85546875" defaultRowHeight="15" x14ac:dyDescent="0.25"/>
  <cols>
    <col min="1" max="2" width="9.140625" customWidth="1"/>
    <col min="3" max="4" width="13.42578125" customWidth="1"/>
    <col min="5" max="5" width="15" customWidth="1"/>
  </cols>
  <sheetData>
    <row r="1" spans="1:5" x14ac:dyDescent="0.25">
      <c r="A1" s="1">
        <v>1.0620000000000001</v>
      </c>
      <c r="B1" s="1">
        <v>-3.2120000000000002</v>
      </c>
      <c r="C1" s="1">
        <v>0.53700000000000003</v>
      </c>
      <c r="D1" s="2">
        <v>4.3070000000000004</v>
      </c>
      <c r="E1" s="2">
        <v>4.117</v>
      </c>
    </row>
    <row r="2" spans="1:5" x14ac:dyDescent="0.25">
      <c r="A2" s="1">
        <v>1.3009999999999999</v>
      </c>
      <c r="B2" s="1">
        <v>-1.6619999999999999</v>
      </c>
      <c r="C2" s="1">
        <v>1.649</v>
      </c>
      <c r="D2" s="2">
        <v>2.3719999999999999</v>
      </c>
      <c r="E2" s="2">
        <v>3.4689999999999999</v>
      </c>
    </row>
    <row r="3" spans="1:5" x14ac:dyDescent="0.25">
      <c r="A3" s="1">
        <v>0.60799999999999998</v>
      </c>
      <c r="B3" s="1">
        <v>-4.6689999999999996</v>
      </c>
      <c r="C3" s="1">
        <v>-6.2930000000000001</v>
      </c>
      <c r="D3" s="2">
        <v>0.59599999999999997</v>
      </c>
      <c r="E3" s="2">
        <v>5.9930000000000003</v>
      </c>
    </row>
    <row r="4" spans="1:5" x14ac:dyDescent="0.25">
      <c r="A4" s="1">
        <v>2.9849999999999999</v>
      </c>
      <c r="B4" s="1">
        <v>-2.431</v>
      </c>
      <c r="C4" s="1">
        <v>18.323</v>
      </c>
      <c r="D4" s="2">
        <v>8.9730000000000008</v>
      </c>
      <c r="E4" s="2">
        <v>2.1520000000000001</v>
      </c>
    </row>
    <row r="5" spans="1:5" x14ac:dyDescent="0.25">
      <c r="A5" s="1">
        <v>0.32600000000000001</v>
      </c>
      <c r="B5" s="1">
        <v>-1.008</v>
      </c>
      <c r="C5" s="1">
        <v>-4.2430000000000003</v>
      </c>
      <c r="D5" s="2">
        <v>2.34</v>
      </c>
      <c r="E5" s="2">
        <v>10.741</v>
      </c>
    </row>
    <row r="6" spans="1:5" x14ac:dyDescent="0.25">
      <c r="A6" s="1">
        <v>2.4670000000000001</v>
      </c>
      <c r="B6" s="1">
        <v>-2.8210000000000002</v>
      </c>
      <c r="C6" s="1">
        <v>13.752000000000001</v>
      </c>
      <c r="D6" s="2">
        <v>7.1779999999999999</v>
      </c>
      <c r="E6" s="2">
        <v>2.4239999999999999</v>
      </c>
    </row>
    <row r="7" spans="1:5" x14ac:dyDescent="0.25">
      <c r="A7" s="1">
        <v>-0.219</v>
      </c>
      <c r="B7" s="1">
        <v>-3.5049999999999999</v>
      </c>
      <c r="C7" s="1">
        <v>-17.488</v>
      </c>
      <c r="D7" s="2">
        <v>2.7080000000000002</v>
      </c>
      <c r="E7" s="2">
        <v>-12.952999999999999</v>
      </c>
    </row>
    <row r="8" spans="1:5" x14ac:dyDescent="0.25">
      <c r="A8" s="1">
        <v>2.84</v>
      </c>
      <c r="B8" s="1">
        <v>-4.3259999999999996</v>
      </c>
      <c r="C8" s="1">
        <v>17.329000000000001</v>
      </c>
      <c r="D8" s="2">
        <v>9.1959999999999997</v>
      </c>
      <c r="E8" s="2">
        <v>2.25</v>
      </c>
    </row>
    <row r="9" spans="1:5" x14ac:dyDescent="0.25">
      <c r="A9" s="1">
        <v>1.7989999999999999</v>
      </c>
      <c r="B9" s="1">
        <v>-1.2549999999999999</v>
      </c>
      <c r="C9" s="1">
        <v>11.670999999999999</v>
      </c>
      <c r="D9" s="2">
        <v>4.4989999999999997</v>
      </c>
      <c r="E9" s="2">
        <v>3.335</v>
      </c>
    </row>
    <row r="10" spans="1:5" x14ac:dyDescent="0.25">
      <c r="A10" s="1">
        <v>0.28000000000000003</v>
      </c>
      <c r="B10" s="1">
        <v>-1.2789999999999999</v>
      </c>
      <c r="C10" s="1">
        <v>-11.426</v>
      </c>
      <c r="D10" s="2">
        <v>3.15</v>
      </c>
      <c r="E10" s="2">
        <v>11.61</v>
      </c>
    </row>
    <row r="11" spans="1:5" x14ac:dyDescent="0.25">
      <c r="A11" s="1">
        <v>2.8439999999999999</v>
      </c>
      <c r="B11" s="1">
        <v>-2.419</v>
      </c>
      <c r="C11" s="1">
        <v>13.805999999999999</v>
      </c>
      <c r="D11" s="2">
        <v>10.913</v>
      </c>
      <c r="E11" s="2">
        <v>1.891</v>
      </c>
    </row>
    <row r="12" spans="1:5" x14ac:dyDescent="0.25">
      <c r="A12" s="1">
        <v>0.32900000000000001</v>
      </c>
      <c r="B12" s="1">
        <v>-2.4649999999999999</v>
      </c>
      <c r="C12" s="1">
        <v>-15.012</v>
      </c>
      <c r="D12" s="2">
        <v>4.1470000000000002</v>
      </c>
      <c r="E12" s="2">
        <v>9.5869999999999997</v>
      </c>
    </row>
    <row r="13" spans="1:5" x14ac:dyDescent="0.25">
      <c r="A13" s="1">
        <v>2.3980000000000001</v>
      </c>
      <c r="B13" s="1">
        <v>-3.5209999999999999</v>
      </c>
      <c r="C13" s="1">
        <v>4.7990000000000004</v>
      </c>
      <c r="D13" s="2">
        <v>7.6509999999999998</v>
      </c>
      <c r="E13" s="2">
        <v>1.633</v>
      </c>
    </row>
    <row r="14" spans="1:5" x14ac:dyDescent="0.25">
      <c r="A14" s="1">
        <v>1.107</v>
      </c>
      <c r="B14" s="1">
        <v>-2.2690000000000001</v>
      </c>
      <c r="C14" s="1">
        <v>2.0910000000000002</v>
      </c>
      <c r="D14" s="2">
        <v>1.7569999999999999</v>
      </c>
      <c r="E14" s="2">
        <v>4.1139999999999999</v>
      </c>
    </row>
    <row r="15" spans="1:5" x14ac:dyDescent="0.25">
      <c r="A15" s="1">
        <v>0.60299999999999998</v>
      </c>
      <c r="B15" s="1">
        <v>-5.984</v>
      </c>
      <c r="C15" s="1">
        <v>-6.8479999999999999</v>
      </c>
      <c r="D15" s="2">
        <v>2.2599999999999998</v>
      </c>
      <c r="E15" s="2">
        <v>5.9850000000000003</v>
      </c>
    </row>
    <row r="16" spans="1:5" x14ac:dyDescent="0.25">
      <c r="A16" s="1">
        <v>-1.2150000000000001</v>
      </c>
      <c r="B16" s="1">
        <v>-4.21</v>
      </c>
      <c r="C16" s="1">
        <v>-24.452000000000002</v>
      </c>
      <c r="D16" s="2">
        <v>5.65</v>
      </c>
      <c r="E16" s="2">
        <v>-1.4</v>
      </c>
    </row>
    <row r="17" spans="1:5" x14ac:dyDescent="0.25">
      <c r="A17" s="1">
        <v>3.073</v>
      </c>
      <c r="B17" s="1">
        <v>-4.1029999999999998</v>
      </c>
      <c r="C17" s="1">
        <v>20.478000000000002</v>
      </c>
      <c r="D17" s="2">
        <v>12.936999999999999</v>
      </c>
      <c r="E17" s="2">
        <v>2.2509999999999999</v>
      </c>
    </row>
    <row r="18" spans="1:5" x14ac:dyDescent="0.25">
      <c r="A18" s="1">
        <v>2.516</v>
      </c>
      <c r="B18" s="1">
        <v>-3.2930000000000001</v>
      </c>
      <c r="C18" s="1">
        <v>10.15</v>
      </c>
      <c r="D18" s="2">
        <v>7.3710000000000004</v>
      </c>
      <c r="E18" s="2">
        <v>1.9910000000000001</v>
      </c>
    </row>
    <row r="19" spans="1:5" x14ac:dyDescent="0.25">
      <c r="A19" s="1">
        <v>1.7470000000000001</v>
      </c>
      <c r="B19" s="1">
        <v>-2.653</v>
      </c>
      <c r="C19" s="1">
        <v>3.0379999999999998</v>
      </c>
      <c r="D19" s="2">
        <v>3.234</v>
      </c>
      <c r="E19" s="2">
        <v>2.5739999999999998</v>
      </c>
    </row>
    <row r="20" spans="1:5" x14ac:dyDescent="0.25">
      <c r="A20" s="1">
        <v>1.159</v>
      </c>
      <c r="B20" s="1">
        <v>-1.5489999999999999</v>
      </c>
      <c r="C20" s="1">
        <v>1.2999999999999999E-2</v>
      </c>
      <c r="D20" s="2">
        <v>2.552</v>
      </c>
      <c r="E20" s="2">
        <v>3.7320000000000002</v>
      </c>
    </row>
    <row r="21" spans="1:5" x14ac:dyDescent="0.25">
      <c r="A21" s="1">
        <v>-0.70799999999999996</v>
      </c>
      <c r="B21" s="1">
        <v>-3.2749999999999999</v>
      </c>
      <c r="C21" s="1">
        <v>-18.459</v>
      </c>
      <c r="D21" s="2">
        <v>5.3339999999999996</v>
      </c>
      <c r="E21" s="2">
        <v>-3.0720000000000001</v>
      </c>
    </row>
    <row r="22" spans="1:5" x14ac:dyDescent="0.25">
      <c r="A22" s="1">
        <v>2.9409999999999998</v>
      </c>
      <c r="B22" s="1">
        <v>-3.0419999999999998</v>
      </c>
      <c r="C22" s="1">
        <v>21.257999999999999</v>
      </c>
      <c r="D22" s="2">
        <v>9.6620000000000008</v>
      </c>
      <c r="E22" s="2">
        <v>2.504</v>
      </c>
    </row>
    <row r="23" spans="1:5" x14ac:dyDescent="0.25">
      <c r="A23" s="1">
        <v>3.008</v>
      </c>
      <c r="B23" s="1">
        <v>-1.3320000000000001</v>
      </c>
      <c r="C23" s="1">
        <v>12.526</v>
      </c>
      <c r="D23" s="2">
        <v>8.7550000000000008</v>
      </c>
      <c r="E23" s="2">
        <v>1.542</v>
      </c>
    </row>
    <row r="24" spans="1:5" x14ac:dyDescent="0.25">
      <c r="A24" s="1">
        <v>3.1019999999999999</v>
      </c>
      <c r="B24" s="1">
        <v>-3.95</v>
      </c>
      <c r="C24" s="1">
        <v>13.961</v>
      </c>
      <c r="D24" s="2">
        <v>11.131</v>
      </c>
      <c r="E24" s="2">
        <v>1.5609999999999999</v>
      </c>
    </row>
    <row r="25" spans="1:5" x14ac:dyDescent="0.25">
      <c r="A25" s="1">
        <v>1.032</v>
      </c>
      <c r="B25" s="1">
        <v>-3.6920000000000002</v>
      </c>
      <c r="C25" s="1">
        <v>-1.7869999999999999</v>
      </c>
      <c r="D25" s="2">
        <v>3.0259999999999998</v>
      </c>
      <c r="E25" s="2">
        <v>3.9950000000000001</v>
      </c>
    </row>
    <row r="26" spans="1:5" x14ac:dyDescent="0.25">
      <c r="A26" s="1">
        <v>1.5169999999999999</v>
      </c>
      <c r="B26" s="1">
        <v>-3.4460000000000002</v>
      </c>
      <c r="C26" s="1">
        <v>7.5250000000000004</v>
      </c>
      <c r="D26" s="2">
        <v>1.3220000000000001</v>
      </c>
      <c r="E26" s="2">
        <v>3.512</v>
      </c>
    </row>
    <row r="27" spans="1:5" x14ac:dyDescent="0.25">
      <c r="A27" s="1">
        <v>1.19</v>
      </c>
      <c r="B27" s="1">
        <v>-5.5830000000000002</v>
      </c>
      <c r="C27" s="1">
        <v>1.1180000000000001</v>
      </c>
      <c r="D27" s="2">
        <v>1.446</v>
      </c>
      <c r="E27" s="2">
        <v>3.7410000000000001</v>
      </c>
    </row>
    <row r="28" spans="1:5" x14ac:dyDescent="0.25">
      <c r="A28" s="1">
        <v>0.32400000000000001</v>
      </c>
      <c r="B28" s="1">
        <v>-3.4750000000000001</v>
      </c>
      <c r="C28" s="1">
        <v>-8.1010000000000009</v>
      </c>
      <c r="D28" s="2">
        <v>2.7639999999999998</v>
      </c>
      <c r="E28" s="2">
        <v>10.414999999999999</v>
      </c>
    </row>
    <row r="29" spans="1:5" x14ac:dyDescent="0.25">
      <c r="A29" s="1">
        <v>1.2490000000000001</v>
      </c>
      <c r="B29" s="1">
        <v>-3.2719999999999998</v>
      </c>
      <c r="C29" s="1">
        <v>-4.7850000000000001</v>
      </c>
      <c r="D29" s="2">
        <v>0.92</v>
      </c>
      <c r="E29" s="2">
        <v>2.9729999999999999</v>
      </c>
    </row>
    <row r="30" spans="1:5" x14ac:dyDescent="0.25">
      <c r="A30" s="1">
        <v>2.5430000000000001</v>
      </c>
      <c r="B30" s="1">
        <v>-2.4140000000000001</v>
      </c>
      <c r="C30" s="1">
        <v>12.814</v>
      </c>
      <c r="D30" s="2">
        <v>8.8529999999999998</v>
      </c>
      <c r="E30" s="2">
        <v>2.218</v>
      </c>
    </row>
    <row r="31" spans="1:5" x14ac:dyDescent="0.25">
      <c r="A31" s="1">
        <v>3.7770000000000001</v>
      </c>
      <c r="B31" s="1">
        <v>-2.085</v>
      </c>
      <c r="C31" s="1">
        <v>22.881</v>
      </c>
      <c r="D31" s="2">
        <v>15.9</v>
      </c>
      <c r="E31" s="2">
        <v>1.6060000000000001</v>
      </c>
    </row>
    <row r="32" spans="1:5" x14ac:dyDescent="0.25">
      <c r="A32" s="1">
        <v>0.47</v>
      </c>
      <c r="B32" s="1">
        <v>-5.0949999999999998</v>
      </c>
      <c r="C32" s="1">
        <v>-13.782</v>
      </c>
      <c r="D32" s="2">
        <v>3.589</v>
      </c>
      <c r="E32" s="2">
        <v>6.8339999999999996</v>
      </c>
    </row>
    <row r="33" spans="1:5" x14ac:dyDescent="0.25">
      <c r="A33" s="1">
        <v>1.1200000000000001</v>
      </c>
      <c r="B33" s="1">
        <v>-3.8519999999999999</v>
      </c>
      <c r="C33" s="1">
        <v>-2.9220000000000002</v>
      </c>
      <c r="D33" s="2">
        <v>2.1789999999999998</v>
      </c>
      <c r="E33" s="2">
        <v>3.5649999999999999</v>
      </c>
    </row>
    <row r="34" spans="1:5" x14ac:dyDescent="0.25">
      <c r="A34" s="1">
        <v>0.69099999999999995</v>
      </c>
      <c r="B34" s="1">
        <v>-3.5459999999999998</v>
      </c>
      <c r="C34" s="1">
        <v>-9.7210000000000001</v>
      </c>
      <c r="D34" s="2">
        <v>2.5190000000000001</v>
      </c>
      <c r="E34" s="2">
        <v>4.9770000000000003</v>
      </c>
    </row>
    <row r="35" spans="1:5" x14ac:dyDescent="0.25">
      <c r="A35" s="1">
        <v>0.219</v>
      </c>
      <c r="B35" s="1">
        <v>-4.335</v>
      </c>
      <c r="C35" s="1">
        <v>-11.542999999999999</v>
      </c>
      <c r="D35" s="2">
        <v>1.8120000000000001</v>
      </c>
      <c r="E35" s="2">
        <v>14.598000000000001</v>
      </c>
    </row>
    <row r="36" spans="1:5" x14ac:dyDescent="0.25">
      <c r="A36" s="1">
        <v>0.56200000000000006</v>
      </c>
      <c r="B36" s="1">
        <v>-1.964</v>
      </c>
      <c r="C36" s="1">
        <v>-8.8119999999999994</v>
      </c>
      <c r="D36" s="2">
        <v>2.2850000000000001</v>
      </c>
      <c r="E36" s="2">
        <v>6.1920000000000002</v>
      </c>
    </row>
    <row r="37" spans="1:5" x14ac:dyDescent="0.25">
      <c r="A37" s="1">
        <v>2.0219999999999998</v>
      </c>
      <c r="B37" s="1">
        <v>-1.754</v>
      </c>
      <c r="C37" s="1">
        <v>7.8410000000000002</v>
      </c>
      <c r="D37" s="2">
        <v>6.218</v>
      </c>
      <c r="E37" s="2">
        <v>2.5459999999999998</v>
      </c>
    </row>
    <row r="38" spans="1:5" x14ac:dyDescent="0.25">
      <c r="A38" s="1">
        <v>1.8260000000000001</v>
      </c>
      <c r="B38" s="1">
        <v>-4.2530000000000001</v>
      </c>
      <c r="C38" s="1">
        <v>2.544</v>
      </c>
      <c r="D38" s="2">
        <v>4.6989999999999998</v>
      </c>
      <c r="E38" s="2">
        <v>2.3719999999999999</v>
      </c>
    </row>
    <row r="39" spans="1:5" x14ac:dyDescent="0.25">
      <c r="A39" s="1">
        <v>2.169</v>
      </c>
      <c r="B39" s="1">
        <v>-2.6869999999999998</v>
      </c>
      <c r="C39" s="1">
        <v>7.1840000000000002</v>
      </c>
      <c r="D39" s="2">
        <v>5.5049999999999999</v>
      </c>
      <c r="E39" s="2">
        <v>2.2330000000000001</v>
      </c>
    </row>
    <row r="40" spans="1:5" x14ac:dyDescent="0.25">
      <c r="A40" s="1">
        <v>2.54</v>
      </c>
      <c r="B40" s="1">
        <v>-2.6520000000000001</v>
      </c>
      <c r="C40" s="1">
        <v>16.254000000000001</v>
      </c>
      <c r="D40" s="2">
        <v>7</v>
      </c>
      <c r="E40" s="2">
        <v>2.5670000000000002</v>
      </c>
    </row>
    <row r="41" spans="1:5" x14ac:dyDescent="0.25">
      <c r="A41" s="1">
        <v>1.6060000000000001</v>
      </c>
      <c r="B41" s="1">
        <v>-1.778</v>
      </c>
      <c r="C41" s="1">
        <v>-0.14399999999999999</v>
      </c>
      <c r="D41" s="2">
        <v>5.2549999999999999</v>
      </c>
      <c r="E41" s="2">
        <v>2.5470000000000002</v>
      </c>
    </row>
    <row r="42" spans="1:5" x14ac:dyDescent="0.25">
      <c r="A42" s="1">
        <v>1.4610000000000001</v>
      </c>
      <c r="B42" s="1">
        <v>-0.4</v>
      </c>
      <c r="C42" s="1">
        <v>-1.0660000000000001</v>
      </c>
      <c r="D42" s="2">
        <v>3.9239999999999999</v>
      </c>
      <c r="E42" s="2">
        <v>2.7850000000000001</v>
      </c>
    </row>
    <row r="43" spans="1:5" x14ac:dyDescent="0.25">
      <c r="A43" s="1">
        <v>0.35299999999999998</v>
      </c>
      <c r="B43" s="1">
        <v>-3.7679999999999998</v>
      </c>
      <c r="C43" s="1">
        <v>-11.984999999999999</v>
      </c>
      <c r="D43" s="2">
        <v>1.7529999999999999</v>
      </c>
      <c r="E43" s="2">
        <v>9.2550000000000008</v>
      </c>
    </row>
    <row r="44" spans="1:5" x14ac:dyDescent="0.25">
      <c r="A44" s="1">
        <v>0.78</v>
      </c>
      <c r="B44" s="1">
        <v>-1.794</v>
      </c>
      <c r="C44" s="1">
        <v>-4.5869999999999997</v>
      </c>
      <c r="D44" s="2">
        <v>2.4220000000000002</v>
      </c>
      <c r="E44" s="2">
        <v>4.907</v>
      </c>
    </row>
    <row r="45" spans="1:5" x14ac:dyDescent="0.25">
      <c r="A45" s="1">
        <v>0.42599999999999999</v>
      </c>
      <c r="B45" s="1">
        <v>-4.9370000000000003</v>
      </c>
      <c r="C45" s="1">
        <v>-13.081</v>
      </c>
      <c r="D45" s="2">
        <v>2.4849999999999999</v>
      </c>
      <c r="E45" s="2">
        <v>7.6020000000000003</v>
      </c>
    </row>
    <row r="46" spans="1:5" x14ac:dyDescent="0.25">
      <c r="A46" s="1">
        <v>-0.08</v>
      </c>
      <c r="B46" s="1">
        <v>-3.4329999999999998</v>
      </c>
      <c r="C46" s="1">
        <v>-17.209</v>
      </c>
      <c r="D46" s="2">
        <v>2.996</v>
      </c>
      <c r="E46" s="2">
        <v>-36.648000000000003</v>
      </c>
    </row>
    <row r="47" spans="1:5" x14ac:dyDescent="0.25">
      <c r="A47" s="1">
        <v>-0.79900000000000004</v>
      </c>
      <c r="B47" s="1">
        <v>-1.373</v>
      </c>
      <c r="C47" s="1">
        <v>-17.998999999999999</v>
      </c>
      <c r="D47" s="2">
        <v>6.0579999999999998</v>
      </c>
      <c r="E47" s="2">
        <v>-2.4540000000000002</v>
      </c>
    </row>
    <row r="48" spans="1:5" x14ac:dyDescent="0.25">
      <c r="A48" s="1">
        <v>3.3530000000000002</v>
      </c>
      <c r="B48" s="1">
        <v>-0.19500000000000001</v>
      </c>
      <c r="C48" s="1">
        <v>19.832999999999998</v>
      </c>
      <c r="D48" s="2">
        <v>14.467000000000001</v>
      </c>
      <c r="E48" s="2">
        <v>1.8260000000000001</v>
      </c>
    </row>
    <row r="49" spans="1:5" x14ac:dyDescent="0.25">
      <c r="A49" s="1">
        <v>2.0409999999999999</v>
      </c>
      <c r="B49" s="1">
        <v>-1.0529999999999999</v>
      </c>
      <c r="C49" s="1">
        <v>9.8930000000000007</v>
      </c>
      <c r="D49" s="2">
        <v>4.5609999999999999</v>
      </c>
      <c r="E49" s="2">
        <v>2.7189999999999999</v>
      </c>
    </row>
    <row r="50" spans="1:5" x14ac:dyDescent="0.25">
      <c r="A50" s="1">
        <v>0.57599999999999996</v>
      </c>
      <c r="B50" s="1">
        <v>-3.96</v>
      </c>
      <c r="C50" s="1">
        <v>-3.778</v>
      </c>
      <c r="D50" s="2">
        <v>2.177</v>
      </c>
      <c r="E50" s="2">
        <v>6.5529999999999999</v>
      </c>
    </row>
    <row r="51" spans="1:5" x14ac:dyDescent="0.25">
      <c r="A51" s="1">
        <v>1.5249999999999999</v>
      </c>
      <c r="B51" s="1">
        <v>-3.3660000000000001</v>
      </c>
      <c r="C51" s="1">
        <v>-1.506</v>
      </c>
      <c r="D51" s="2">
        <v>3.3010000000000002</v>
      </c>
      <c r="E51" s="2">
        <v>2.5920000000000001</v>
      </c>
    </row>
    <row r="52" spans="1:5" x14ac:dyDescent="0.25">
      <c r="A52" s="1">
        <v>2.1930000000000001</v>
      </c>
      <c r="B52" s="1">
        <v>-2.0339999999999998</v>
      </c>
      <c r="C52" s="2">
        <v>12.111000000000001</v>
      </c>
      <c r="D52" s="2">
        <v>4.9000000000000004</v>
      </c>
      <c r="E52" s="2">
        <v>2.6859999999999999</v>
      </c>
    </row>
    <row r="53" spans="1:5" x14ac:dyDescent="0.25">
      <c r="A53" s="1">
        <v>0.51900000000000002</v>
      </c>
      <c r="B53" s="1">
        <v>-2.2509999999999999</v>
      </c>
      <c r="C53" s="2">
        <v>-3.25</v>
      </c>
      <c r="D53" s="2">
        <v>1.2010000000000001</v>
      </c>
      <c r="E53" s="2">
        <v>7.2389999999999999</v>
      </c>
    </row>
    <row r="54" spans="1:5" x14ac:dyDescent="0.25">
      <c r="A54" s="1">
        <v>1.5229999999999999</v>
      </c>
      <c r="B54" s="1">
        <v>-2.2370000000000001</v>
      </c>
      <c r="C54" s="2">
        <v>-0.57499999999999996</v>
      </c>
      <c r="D54" s="2">
        <v>3.9</v>
      </c>
      <c r="E54" s="2">
        <v>2.6890000000000001</v>
      </c>
    </row>
    <row r="55" spans="1:5" x14ac:dyDescent="0.25">
      <c r="A55" s="1">
        <v>1.546</v>
      </c>
      <c r="B55" s="1">
        <v>-3.391</v>
      </c>
      <c r="C55" s="2">
        <v>4.4640000000000004</v>
      </c>
      <c r="D55" s="2">
        <v>1.9</v>
      </c>
      <c r="E55" s="2">
        <v>3.141</v>
      </c>
    </row>
    <row r="56" spans="1:5" x14ac:dyDescent="0.25">
      <c r="A56" s="1">
        <v>1.8720000000000001</v>
      </c>
      <c r="B56" s="1">
        <v>-1.6830000000000001</v>
      </c>
      <c r="C56" s="2">
        <v>7.5940000000000003</v>
      </c>
      <c r="D56" s="2">
        <v>6.0270000000000001</v>
      </c>
      <c r="E56" s="2">
        <v>2.7890000000000001</v>
      </c>
    </row>
    <row r="57" spans="1:5" x14ac:dyDescent="0.25">
      <c r="A57" s="1">
        <v>1.208</v>
      </c>
      <c r="B57" s="1">
        <v>-2.8690000000000002</v>
      </c>
      <c r="C57" s="2">
        <v>-0.76400000000000001</v>
      </c>
      <c r="D57" s="2">
        <v>2.6</v>
      </c>
      <c r="E57" s="2">
        <v>3.4980000000000002</v>
      </c>
    </row>
    <row r="58" spans="1:5" x14ac:dyDescent="0.25">
      <c r="A58" s="1">
        <v>-1.6339999999999999</v>
      </c>
      <c r="B58" s="1">
        <v>-3.4159999999999999</v>
      </c>
      <c r="C58" s="2">
        <v>-33.64</v>
      </c>
      <c r="D58" s="2">
        <v>11.436</v>
      </c>
      <c r="E58" s="2">
        <v>-1.266</v>
      </c>
    </row>
    <row r="59" spans="1:5" x14ac:dyDescent="0.25">
      <c r="A59" s="1">
        <v>1.758</v>
      </c>
      <c r="B59" s="1">
        <v>-3.1019999999999999</v>
      </c>
      <c r="C59" s="2">
        <v>7.819</v>
      </c>
      <c r="D59" s="2">
        <v>4.6870000000000003</v>
      </c>
      <c r="E59" s="2">
        <v>3.0310000000000001</v>
      </c>
    </row>
    <row r="60" spans="1:5" x14ac:dyDescent="0.25">
      <c r="A60" s="1">
        <v>2.6139999999999999</v>
      </c>
      <c r="B60" s="1">
        <v>-2.8050000000000002</v>
      </c>
      <c r="C60" s="2">
        <v>15.5</v>
      </c>
      <c r="D60" s="2">
        <v>7.8860000000000001</v>
      </c>
      <c r="E60" s="2">
        <v>2.3839999999999999</v>
      </c>
    </row>
    <row r="61" spans="1:5" x14ac:dyDescent="0.25">
      <c r="A61" s="1">
        <v>1.5840000000000001</v>
      </c>
      <c r="B61" s="1">
        <v>-6.2590000000000003</v>
      </c>
      <c r="C61" s="2">
        <v>1.583</v>
      </c>
      <c r="D61" s="2">
        <v>2.0990000000000002</v>
      </c>
      <c r="E61" s="2">
        <v>2.7669999999999999</v>
      </c>
    </row>
    <row r="62" spans="1:5" x14ac:dyDescent="0.25">
      <c r="A62" s="1">
        <v>3.7839999999999998</v>
      </c>
      <c r="B62" s="1">
        <v>-7.6459999999999999</v>
      </c>
      <c r="C62" s="2">
        <v>28.901</v>
      </c>
      <c r="D62" s="2">
        <v>18.163</v>
      </c>
      <c r="E62" s="2">
        <v>2.1989999999999998</v>
      </c>
    </row>
    <row r="63" spans="1:5" x14ac:dyDescent="0.25">
      <c r="A63" s="1">
        <v>3.964</v>
      </c>
      <c r="B63" s="1">
        <v>0.69099999999999995</v>
      </c>
      <c r="C63" s="2">
        <v>22.1</v>
      </c>
      <c r="D63" s="2">
        <v>17.041</v>
      </c>
      <c r="E63" s="2">
        <v>1.302</v>
      </c>
    </row>
    <row r="64" spans="1:5" x14ac:dyDescent="0.25">
      <c r="A64" s="1">
        <v>3.21</v>
      </c>
      <c r="B64" s="1">
        <v>-3.2530000000000001</v>
      </c>
      <c r="C64" s="2">
        <v>17.855</v>
      </c>
      <c r="D64" s="2">
        <v>10.951000000000001</v>
      </c>
      <c r="E64" s="2">
        <v>1.8089999999999999</v>
      </c>
    </row>
    <row r="65" spans="1:5" x14ac:dyDescent="0.25">
      <c r="A65" s="1">
        <v>1.599</v>
      </c>
      <c r="B65" s="1">
        <v>-2.762</v>
      </c>
      <c r="C65" s="2">
        <v>4.8220000000000001</v>
      </c>
      <c r="D65" s="2">
        <v>3.254</v>
      </c>
      <c r="E65" s="2">
        <v>3.0590000000000002</v>
      </c>
    </row>
    <row r="66" spans="1:5" x14ac:dyDescent="0.25">
      <c r="A66" s="1">
        <v>3.0510000000000002</v>
      </c>
      <c r="B66" s="1">
        <v>-4.1219999999999999</v>
      </c>
      <c r="C66" s="2">
        <v>17.45</v>
      </c>
      <c r="D66" s="2">
        <v>11.491</v>
      </c>
      <c r="E66" s="2">
        <v>1.9770000000000001</v>
      </c>
    </row>
    <row r="67" spans="1:5" x14ac:dyDescent="0.25">
      <c r="A67" s="1">
        <v>3.2120000000000002</v>
      </c>
      <c r="B67" s="1">
        <v>-3.532</v>
      </c>
      <c r="C67" s="2">
        <v>25.745999999999999</v>
      </c>
      <c r="D67" s="2">
        <v>11.198</v>
      </c>
      <c r="E67" s="2">
        <v>2.597</v>
      </c>
    </row>
    <row r="68" spans="1:5" x14ac:dyDescent="0.25">
      <c r="A68" s="1">
        <v>2.7320000000000002</v>
      </c>
      <c r="B68" s="1">
        <v>-4.1989999999999998</v>
      </c>
      <c r="C68" s="2">
        <v>19.315999999999999</v>
      </c>
      <c r="D68" s="2">
        <v>9.4359999999999999</v>
      </c>
      <c r="E68" s="2">
        <v>2.5979999999999999</v>
      </c>
    </row>
    <row r="69" spans="1:5" x14ac:dyDescent="0.25">
      <c r="A69" s="1">
        <v>2.0529999999999999</v>
      </c>
      <c r="B69" s="1">
        <v>-3.008</v>
      </c>
      <c r="C69" s="2">
        <v>8.3719999999999999</v>
      </c>
      <c r="D69" s="2">
        <v>4.5629999999999997</v>
      </c>
      <c r="E69" s="2">
        <v>2.5459999999999998</v>
      </c>
    </row>
    <row r="70" spans="1:5" x14ac:dyDescent="0.25">
      <c r="A70" s="1">
        <v>4.8730000000000002</v>
      </c>
      <c r="B70" s="1">
        <v>-1.5309999999999999</v>
      </c>
      <c r="C70" s="2">
        <v>36.956000000000003</v>
      </c>
      <c r="D70" s="2">
        <v>28.594999999999999</v>
      </c>
      <c r="E70" s="2">
        <v>1.738</v>
      </c>
    </row>
    <row r="71" spans="1:5" x14ac:dyDescent="0.25">
      <c r="A71" s="1">
        <v>1.8129999999999999</v>
      </c>
      <c r="B71" s="1">
        <v>-2.5880000000000001</v>
      </c>
      <c r="C71" s="2">
        <v>-1.786</v>
      </c>
      <c r="D71" s="2">
        <v>4.8730000000000002</v>
      </c>
      <c r="E71" s="2">
        <v>1.9630000000000001</v>
      </c>
    </row>
    <row r="72" spans="1:5" x14ac:dyDescent="0.25">
      <c r="A72" s="1">
        <v>1.5189999999999999</v>
      </c>
      <c r="B72" s="1">
        <v>-3.7589999999999999</v>
      </c>
      <c r="C72" s="2">
        <v>1.673</v>
      </c>
      <c r="D72" s="2">
        <v>4.0960000000000001</v>
      </c>
      <c r="E72" s="2">
        <v>2.9239999999999999</v>
      </c>
    </row>
    <row r="73" spans="1:5" x14ac:dyDescent="0.25">
      <c r="A73" s="1">
        <v>0.94</v>
      </c>
      <c r="B73" s="1">
        <v>-2.8450000000000002</v>
      </c>
      <c r="C73" s="2">
        <v>3.1219999999999999</v>
      </c>
      <c r="D73" s="2">
        <v>3.24</v>
      </c>
      <c r="E73" s="2">
        <v>4.8650000000000002</v>
      </c>
    </row>
    <row r="74" spans="1:5" x14ac:dyDescent="0.25">
      <c r="A74" s="1">
        <v>0.46</v>
      </c>
      <c r="B74" s="1">
        <v>-4.0720000000000001</v>
      </c>
      <c r="C74" s="2">
        <v>-4.883</v>
      </c>
      <c r="D74" s="2">
        <v>2.0369999999999999</v>
      </c>
      <c r="E74" s="2">
        <v>7.8730000000000002</v>
      </c>
    </row>
    <row r="75" spans="1:5" x14ac:dyDescent="0.25">
      <c r="A75" s="1">
        <v>3.4359999999999999</v>
      </c>
      <c r="B75" s="1">
        <v>-3.8660000000000001</v>
      </c>
      <c r="C75" s="2">
        <v>24.882000000000001</v>
      </c>
      <c r="D75" s="2">
        <v>14.173999999999999</v>
      </c>
      <c r="E75" s="2">
        <v>2.226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7150-291E-4829-9106-C1E3F09939EC}">
  <sheetPr>
    <tabColor theme="9"/>
  </sheetPr>
  <dimension ref="A1:Z76"/>
  <sheetViews>
    <sheetView topLeftCell="E1" workbookViewId="0">
      <selection activeCell="X27" sqref="X27"/>
    </sheetView>
  </sheetViews>
  <sheetFormatPr defaultRowHeight="15" x14ac:dyDescent="0.25"/>
  <cols>
    <col min="1" max="2" width="9.28515625" style="6" bestFit="1" customWidth="1"/>
    <col min="3" max="3" width="9.140625" style="6"/>
    <col min="4" max="4" width="23.5703125" style="6" bestFit="1" customWidth="1"/>
    <col min="5" max="5" width="9.140625" style="6"/>
    <col min="6" max="6" width="9.28515625" style="6" bestFit="1" customWidth="1"/>
    <col min="7" max="7" width="9.140625" style="6"/>
    <col min="8" max="9" width="17.28515625" style="6" customWidth="1"/>
    <col min="10" max="10" width="10.5703125" style="6" bestFit="1" customWidth="1"/>
    <col min="11" max="16384" width="9.140625" style="6"/>
  </cols>
  <sheetData>
    <row r="1" spans="1:26" ht="15" customHeight="1" x14ac:dyDescent="0.25">
      <c r="A1" s="3" t="s">
        <v>0</v>
      </c>
      <c r="B1" s="3" t="s">
        <v>1</v>
      </c>
      <c r="D1" s="3" t="s">
        <v>11</v>
      </c>
      <c r="F1" s="3" t="s">
        <v>3</v>
      </c>
      <c r="H1" s="8" t="s">
        <v>4</v>
      </c>
      <c r="I1" s="8"/>
      <c r="J1" s="5"/>
      <c r="Q1" s="6" t="s">
        <v>12</v>
      </c>
    </row>
    <row r="2" spans="1:26" ht="15" customHeight="1" x14ac:dyDescent="0.25">
      <c r="A2" s="7">
        <v>1.0619998571783071</v>
      </c>
      <c r="B2" s="7">
        <v>-3.2120000000000002</v>
      </c>
      <c r="D2" s="7">
        <f>$H$3*A2+$I$3</f>
        <v>-3.1049206213592719</v>
      </c>
      <c r="F2" s="3">
        <f>SUMXMY2(B2:B76,D2:D76)</f>
        <v>141.50575752315706</v>
      </c>
      <c r="H2" s="3" t="s">
        <v>9</v>
      </c>
      <c r="I2" s="3" t="s">
        <v>8</v>
      </c>
      <c r="J2" s="3"/>
      <c r="Q2" s="6" t="s">
        <v>13</v>
      </c>
      <c r="R2" s="6" t="s">
        <v>14</v>
      </c>
      <c r="S2" s="6" t="s">
        <v>15</v>
      </c>
    </row>
    <row r="3" spans="1:26" ht="15" customHeight="1" x14ac:dyDescent="0.25">
      <c r="A3" s="7">
        <v>1.3013083768455544</v>
      </c>
      <c r="B3" s="7">
        <v>-1.6619999999999999</v>
      </c>
      <c r="D3" s="7">
        <f t="shared" ref="D3:D66" si="0">$H$3*A3+$I$3</f>
        <v>-3.0703038520684278</v>
      </c>
      <c r="H3" s="4">
        <v>0.14465330920511321</v>
      </c>
      <c r="I3" s="4">
        <v>-3.2585424150754716</v>
      </c>
      <c r="J3" s="4"/>
      <c r="Q3" s="6">
        <f>$F$2 / (COUNT(A2:A76) - 2)</f>
        <v>1.9384350345637953</v>
      </c>
      <c r="R3" s="6">
        <f>(H3^2)*(SUMXMY2(B2:B76,D2:D76))/Q3</f>
        <v>1.5274943300712767</v>
      </c>
      <c r="S3" s="6">
        <f>_xlfn.F.INV.RT(0.05,1,COUNT(A2:A76) - 2)</f>
        <v>3.9720375438052256</v>
      </c>
    </row>
    <row r="4" spans="1:26" ht="15" customHeight="1" x14ac:dyDescent="0.25">
      <c r="A4" s="7">
        <v>0.60844053374603391</v>
      </c>
      <c r="B4" s="7">
        <v>-4.6689999999999996</v>
      </c>
      <c r="D4" s="7">
        <f t="shared" si="0"/>
        <v>-3.1705294784145823</v>
      </c>
      <c r="F4" s="3"/>
      <c r="U4" s="10" t="s">
        <v>27</v>
      </c>
    </row>
    <row r="5" spans="1:26" ht="15" customHeight="1" x14ac:dyDescent="0.25">
      <c r="A5" s="7">
        <v>2.9850627394480398</v>
      </c>
      <c r="B5" s="7">
        <v>-2.431</v>
      </c>
      <c r="D5" s="7">
        <f t="shared" si="0"/>
        <v>-2.8267432116294318</v>
      </c>
      <c r="F5" s="3"/>
    </row>
    <row r="6" spans="1:26" ht="15" customHeight="1" x14ac:dyDescent="0.25">
      <c r="A6" s="7">
        <v>0.32638348935870454</v>
      </c>
      <c r="B6" s="7">
        <v>-1.008</v>
      </c>
      <c r="D6" s="7">
        <f t="shared" si="0"/>
        <v>-3.2113299632698231</v>
      </c>
    </row>
    <row r="7" spans="1:26" ht="15" customHeight="1" x14ac:dyDescent="0.25">
      <c r="A7" s="7">
        <v>2.467336291068932</v>
      </c>
      <c r="B7" s="7">
        <v>-2.8210000000000002</v>
      </c>
      <c r="D7" s="7">
        <f t="shared" si="0"/>
        <v>-2.9016340556504803</v>
      </c>
    </row>
    <row r="8" spans="1:26" ht="15" customHeight="1" x14ac:dyDescent="0.25">
      <c r="A8" s="7">
        <v>-0.21862097886332776</v>
      </c>
      <c r="B8" s="7">
        <v>-3.5049999999999999</v>
      </c>
      <c r="D8" s="7">
        <f t="shared" si="0"/>
        <v>-3.2901666631297131</v>
      </c>
    </row>
    <row r="9" spans="1:26" ht="15" customHeight="1" x14ac:dyDescent="0.25">
      <c r="A9" s="7">
        <v>2.8395560927165207</v>
      </c>
      <c r="B9" s="7">
        <v>-4.3259999999999996</v>
      </c>
      <c r="D9" s="7">
        <f t="shared" si="0"/>
        <v>-2.8477912295904857</v>
      </c>
      <c r="Q9" s="6" t="s">
        <v>17</v>
      </c>
    </row>
    <row r="10" spans="1:26" ht="15" customHeight="1" x14ac:dyDescent="0.25">
      <c r="A10" s="7">
        <v>1.7992260306200478</v>
      </c>
      <c r="B10" s="7">
        <v>-1.2549999999999999</v>
      </c>
      <c r="D10" s="7">
        <f t="shared" si="0"/>
        <v>-2.9982784157383016</v>
      </c>
    </row>
    <row r="11" spans="1:26" ht="15" customHeight="1" x14ac:dyDescent="0.25">
      <c r="A11" s="7">
        <v>0.27952518545498606</v>
      </c>
      <c r="B11" s="7">
        <v>-1.2789999999999999</v>
      </c>
      <c r="D11" s="7">
        <f t="shared" si="0"/>
        <v>-3.2181081719932347</v>
      </c>
      <c r="Q11" s="6" t="s">
        <v>18</v>
      </c>
      <c r="R11" s="6" t="s">
        <v>19</v>
      </c>
      <c r="S11" s="6" t="s">
        <v>20</v>
      </c>
      <c r="U11" s="6" t="s">
        <v>18</v>
      </c>
      <c r="V11" s="6" t="s">
        <v>19</v>
      </c>
      <c r="W11" s="6" t="s">
        <v>21</v>
      </c>
      <c r="Y11" s="6" t="s">
        <v>22</v>
      </c>
      <c r="Z11" s="6">
        <f>COUNT(Q12:Q36)</f>
        <v>25</v>
      </c>
    </row>
    <row r="12" spans="1:26" ht="15" customHeight="1" x14ac:dyDescent="0.25">
      <c r="A12" s="7">
        <v>2.8443479929264868</v>
      </c>
      <c r="B12" s="7">
        <v>-2.419</v>
      </c>
      <c r="D12" s="7">
        <f t="shared" si="0"/>
        <v>-2.8470980653677334</v>
      </c>
      <c r="Q12" s="11">
        <v>-1</v>
      </c>
      <c r="R12" s="12">
        <v>-4.4829999999999997</v>
      </c>
      <c r="S12" s="6">
        <v>-3.403195724280585</v>
      </c>
      <c r="U12" s="6">
        <v>-1</v>
      </c>
      <c r="V12" s="6">
        <f>AVERAGE(R12:R16)</f>
        <v>-3.2765999999999997</v>
      </c>
      <c r="W12" s="6">
        <f>$H$3*U12 +$I$3</f>
        <v>-3.403195724280585</v>
      </c>
      <c r="Y12" s="6" t="s">
        <v>23</v>
      </c>
      <c r="Z12" s="6">
        <f>COUNT(U12:U16)</f>
        <v>5</v>
      </c>
    </row>
    <row r="13" spans="1:26" ht="15" customHeight="1" x14ac:dyDescent="0.25">
      <c r="A13" s="7">
        <v>0.32903011894086376</v>
      </c>
      <c r="B13" s="7">
        <v>-2.4649999999999999</v>
      </c>
      <c r="D13" s="7">
        <f t="shared" si="0"/>
        <v>-3.2109471195425234</v>
      </c>
      <c r="Q13" s="11">
        <v>-1</v>
      </c>
      <c r="R13" s="12">
        <v>-3.6150000000000002</v>
      </c>
      <c r="S13" s="6">
        <v>-3.403195724280585</v>
      </c>
      <c r="U13" s="6">
        <v>0.5</v>
      </c>
      <c r="V13" s="6">
        <f>AVERAGE(R17:R21)</f>
        <v>-3.6268000000000002</v>
      </c>
      <c r="W13" s="6">
        <f t="shared" ref="W13:W16" si="1">$H$3*U13 +$I$3</f>
        <v>-3.1862157604729151</v>
      </c>
    </row>
    <row r="14" spans="1:26" ht="15" customHeight="1" x14ac:dyDescent="0.25">
      <c r="A14" s="7">
        <v>2.398138523552916</v>
      </c>
      <c r="B14" s="7">
        <v>-3.5209999999999999</v>
      </c>
      <c r="D14" s="7">
        <f t="shared" si="0"/>
        <v>-2.9116437417112779</v>
      </c>
      <c r="Q14" s="11">
        <v>-1</v>
      </c>
      <c r="R14" s="12">
        <v>-0.28499999999999998</v>
      </c>
      <c r="S14" s="6">
        <v>-3.403195724280585</v>
      </c>
      <c r="U14" s="6">
        <v>1</v>
      </c>
      <c r="V14" s="6">
        <f>AVERAGE(R22:R26)</f>
        <v>-2.7410000000000001</v>
      </c>
      <c r="W14" s="6">
        <f t="shared" si="1"/>
        <v>-3.1138891058703582</v>
      </c>
      <c r="Y14" s="6" t="s">
        <v>24</v>
      </c>
      <c r="Z14" s="6">
        <f>5*SUMXMY2(V12:V16,W12:W16)</f>
        <v>2.6044599718775769</v>
      </c>
    </row>
    <row r="15" spans="1:26" ht="15" customHeight="1" x14ac:dyDescent="0.25">
      <c r="A15" s="7">
        <v>1.1065986351823085</v>
      </c>
      <c r="B15" s="7">
        <v>-2.2690000000000001</v>
      </c>
      <c r="D15" s="7">
        <f t="shared" si="0"/>
        <v>-3.0984692605344888</v>
      </c>
      <c r="Q15" s="11">
        <v>-1</v>
      </c>
      <c r="R15" s="12">
        <v>-2.802</v>
      </c>
      <c r="S15" s="6">
        <v>-3.403195724280585</v>
      </c>
      <c r="U15" s="6">
        <v>2</v>
      </c>
      <c r="V15" s="6">
        <f>AVERAGE(R27:R31)</f>
        <v>-2.5573999999999999</v>
      </c>
      <c r="W15" s="6">
        <f t="shared" si="1"/>
        <v>-2.9692357966652452</v>
      </c>
      <c r="Y15" s="6" t="s">
        <v>25</v>
      </c>
      <c r="Z15" s="6">
        <f>SUMXMY2(R12:R36,S12:S36)</f>
        <v>50.674531971877578</v>
      </c>
    </row>
    <row r="16" spans="1:26" ht="15" customHeight="1" x14ac:dyDescent="0.25">
      <c r="A16" s="7">
        <v>0.60323253971000668</v>
      </c>
      <c r="B16" s="7">
        <v>-5.984</v>
      </c>
      <c r="D16" s="7">
        <f t="shared" si="0"/>
        <v>-3.1712828319862143</v>
      </c>
      <c r="Q16" s="11">
        <v>-1</v>
      </c>
      <c r="R16" s="12">
        <v>-5.1980000000000004</v>
      </c>
      <c r="S16" s="6">
        <v>-3.403195724280585</v>
      </c>
      <c r="U16" s="6">
        <v>3</v>
      </c>
      <c r="V16" s="6">
        <f>AVERAGE(R32:R36)</f>
        <v>-2.7788000000000004</v>
      </c>
      <c r="W16" s="6">
        <f t="shared" si="1"/>
        <v>-2.8245824874601322</v>
      </c>
    </row>
    <row r="17" spans="1:26" ht="15" customHeight="1" x14ac:dyDescent="0.25">
      <c r="A17" s="7">
        <v>-1.2148143999511376</v>
      </c>
      <c r="B17" s="7">
        <v>-4.21</v>
      </c>
      <c r="D17" s="7">
        <f t="shared" si="0"/>
        <v>-3.4342693380984275</v>
      </c>
      <c r="Q17" s="11">
        <v>0.5</v>
      </c>
      <c r="R17" s="12">
        <v>-4.3159999999999998</v>
      </c>
      <c r="S17" s="6">
        <f t="shared" ref="S17:S36" si="2">$H$3*Q17 +$I$3</f>
        <v>-3.1862157604729151</v>
      </c>
      <c r="Y17" s="6" t="s">
        <v>14</v>
      </c>
      <c r="Z17" s="6">
        <f>Z14*(Z11-Z12)/((Z12-2)*Z15)</f>
        <v>0.34263891157040549</v>
      </c>
    </row>
    <row r="18" spans="1:26" ht="15" customHeight="1" x14ac:dyDescent="0.25">
      <c r="A18" s="7">
        <v>3.0732337033114163</v>
      </c>
      <c r="B18" s="7">
        <v>-4.1029999999999998</v>
      </c>
      <c r="D18" s="7">
        <f t="shared" si="0"/>
        <v>-2.8139889899307899</v>
      </c>
      <c r="Q18" s="11">
        <v>0.5</v>
      </c>
      <c r="R18" s="12">
        <v>-2.0169999999999999</v>
      </c>
      <c r="S18" s="6">
        <f t="shared" si="2"/>
        <v>-3.1862157604729151</v>
      </c>
      <c r="Y18" s="6" t="s">
        <v>26</v>
      </c>
      <c r="Z18" s="6">
        <f>_xlfn.F.INV(0.95,Z12-2,Z11-Z12)</f>
        <v>3.0983912121407773</v>
      </c>
    </row>
    <row r="19" spans="1:26" ht="15" customHeight="1" x14ac:dyDescent="0.25">
      <c r="A19" s="7">
        <v>2.516169335343875</v>
      </c>
      <c r="B19" s="7">
        <v>-3.2930000000000001</v>
      </c>
      <c r="D19" s="7">
        <f t="shared" si="0"/>
        <v>-2.8945701941975499</v>
      </c>
      <c r="Q19" s="11">
        <v>0.5</v>
      </c>
      <c r="R19" s="12">
        <v>-5.5979999999999999</v>
      </c>
      <c r="S19" s="6">
        <f t="shared" si="2"/>
        <v>-3.1862157604729151</v>
      </c>
    </row>
    <row r="20" spans="1:26" ht="15" customHeight="1" x14ac:dyDescent="0.25">
      <c r="A20" s="7">
        <v>1.7469585069775349</v>
      </c>
      <c r="B20" s="7">
        <v>-2.653</v>
      </c>
      <c r="D20" s="7">
        <f t="shared" si="0"/>
        <v>-3.0058390859971471</v>
      </c>
      <c r="Q20" s="11">
        <v>0.5</v>
      </c>
      <c r="R20" s="12">
        <v>-2.1949999999999998</v>
      </c>
      <c r="S20" s="6">
        <f t="shared" si="2"/>
        <v>-3.1862157604729151</v>
      </c>
    </row>
    <row r="21" spans="1:26" ht="15" customHeight="1" x14ac:dyDescent="0.25">
      <c r="A21" s="7">
        <v>1.1585097505885642</v>
      </c>
      <c r="B21" s="7">
        <v>-1.5489999999999999</v>
      </c>
      <c r="D21" s="7">
        <f t="shared" si="0"/>
        <v>-3.0909601459064455</v>
      </c>
      <c r="Q21" s="11">
        <v>0.5</v>
      </c>
      <c r="R21" s="12">
        <v>-4.008</v>
      </c>
      <c r="S21" s="6">
        <f t="shared" si="2"/>
        <v>-3.1862157604729151</v>
      </c>
    </row>
    <row r="22" spans="1:26" ht="15" customHeight="1" x14ac:dyDescent="0.25">
      <c r="A22" s="7">
        <v>-0.70848278331686743</v>
      </c>
      <c r="B22" s="7">
        <v>-3.2749999999999999</v>
      </c>
      <c r="D22" s="7">
        <f t="shared" si="0"/>
        <v>-3.3610267941971057</v>
      </c>
      <c r="Q22" s="11">
        <v>1</v>
      </c>
      <c r="R22" s="12">
        <v>-1.022</v>
      </c>
      <c r="S22" s="6">
        <f t="shared" si="2"/>
        <v>-3.1138891058703582</v>
      </c>
      <c r="W22" s="6" t="s">
        <v>27</v>
      </c>
    </row>
    <row r="23" spans="1:26" ht="15" customHeight="1" x14ac:dyDescent="0.25">
      <c r="A23" s="7">
        <v>2.9413012650038581</v>
      </c>
      <c r="B23" s="7">
        <v>-3.0419999999999998</v>
      </c>
      <c r="D23" s="7">
        <f t="shared" si="0"/>
        <v>-2.8330734537234781</v>
      </c>
      <c r="Q23" s="11">
        <v>1</v>
      </c>
      <c r="R23" s="12">
        <v>-1.381</v>
      </c>
      <c r="S23" s="6">
        <f t="shared" si="2"/>
        <v>-3.1138891058703582</v>
      </c>
    </row>
    <row r="24" spans="1:26" ht="15" customHeight="1" x14ac:dyDescent="0.25">
      <c r="A24" s="7">
        <v>3.0082821391843027</v>
      </c>
      <c r="B24" s="7">
        <v>-1.3320000000000001</v>
      </c>
      <c r="D24" s="7">
        <f t="shared" si="0"/>
        <v>-2.8233844486198252</v>
      </c>
      <c r="Q24" s="11">
        <v>1</v>
      </c>
      <c r="R24" s="12">
        <v>-3.6960000000000002</v>
      </c>
      <c r="S24" s="6">
        <f t="shared" si="2"/>
        <v>-3.1138891058703582</v>
      </c>
    </row>
    <row r="25" spans="1:26" ht="15" customHeight="1" x14ac:dyDescent="0.25">
      <c r="A25" s="7">
        <v>3.1021658666431904</v>
      </c>
      <c r="B25" s="7">
        <v>-3.95</v>
      </c>
      <c r="D25" s="7">
        <f t="shared" si="0"/>
        <v>-2.809803856762386</v>
      </c>
      <c r="Q25" s="11">
        <v>1</v>
      </c>
      <c r="R25" s="12">
        <v>-4.125</v>
      </c>
      <c r="S25" s="6">
        <f t="shared" si="2"/>
        <v>-3.1138891058703582</v>
      </c>
    </row>
    <row r="26" spans="1:26" ht="15" customHeight="1" x14ac:dyDescent="0.25">
      <c r="A26" s="7">
        <v>1.0323361190457945</v>
      </c>
      <c r="B26" s="7">
        <v>-3.6920000000000002</v>
      </c>
      <c r="D26" s="7">
        <f t="shared" si="0"/>
        <v>-3.1092115792435338</v>
      </c>
      <c r="Q26" s="11">
        <v>1</v>
      </c>
      <c r="R26" s="12">
        <v>-3.4809999999999999</v>
      </c>
      <c r="S26" s="6">
        <f t="shared" si="2"/>
        <v>-3.1138891058703582</v>
      </c>
    </row>
    <row r="27" spans="1:26" ht="15" customHeight="1" x14ac:dyDescent="0.25">
      <c r="A27" s="7">
        <v>1.5172695990841021</v>
      </c>
      <c r="B27" s="7">
        <v>-3.4460000000000002</v>
      </c>
      <c r="D27" s="7">
        <f t="shared" si="0"/>
        <v>-3.0390643466116409</v>
      </c>
      <c r="Q27" s="11">
        <v>2</v>
      </c>
      <c r="R27" s="12">
        <v>-2.4689999999999999</v>
      </c>
      <c r="S27" s="6">
        <f t="shared" si="2"/>
        <v>-2.9692357966652452</v>
      </c>
    </row>
    <row r="28" spans="1:26" ht="15" customHeight="1" x14ac:dyDescent="0.25">
      <c r="A28" s="7">
        <v>1.1904654153695446</v>
      </c>
      <c r="B28" s="7">
        <v>-5.5830000000000002</v>
      </c>
      <c r="D28" s="7">
        <f t="shared" si="0"/>
        <v>-3.0863376532480276</v>
      </c>
      <c r="Q28" s="11">
        <v>2</v>
      </c>
      <c r="R28" s="12">
        <v>-3.657</v>
      </c>
      <c r="S28" s="6">
        <f t="shared" si="2"/>
        <v>-2.9692357966652452</v>
      </c>
    </row>
    <row r="29" spans="1:26" ht="15" customHeight="1" x14ac:dyDescent="0.25">
      <c r="A29" s="7">
        <v>0.32435758991050534</v>
      </c>
      <c r="B29" s="7">
        <v>-3.4750000000000001</v>
      </c>
      <c r="D29" s="7">
        <f t="shared" si="0"/>
        <v>-3.2116230163291219</v>
      </c>
      <c r="Q29" s="11">
        <v>2</v>
      </c>
      <c r="R29" s="12">
        <v>-3.0609999999999999</v>
      </c>
      <c r="S29" s="6">
        <f t="shared" si="2"/>
        <v>-2.9692357966652452</v>
      </c>
    </row>
    <row r="30" spans="1:26" ht="15" customHeight="1" x14ac:dyDescent="0.25">
      <c r="A30" s="7">
        <v>1.2493188175212708</v>
      </c>
      <c r="B30" s="7">
        <v>-3.2719999999999998</v>
      </c>
      <c r="D30" s="7">
        <f t="shared" si="0"/>
        <v>-3.0778243138688008</v>
      </c>
      <c r="Q30" s="11">
        <v>2</v>
      </c>
      <c r="R30" s="12">
        <v>-1.847</v>
      </c>
      <c r="S30" s="6">
        <f t="shared" si="2"/>
        <v>-2.9692357966652452</v>
      </c>
    </row>
    <row r="31" spans="1:26" ht="15" customHeight="1" x14ac:dyDescent="0.25">
      <c r="A31" s="7">
        <v>2.542889721247775</v>
      </c>
      <c r="B31" s="7">
        <v>-2.4140000000000001</v>
      </c>
      <c r="D31" s="7">
        <f t="shared" si="0"/>
        <v>-2.8907050019533131</v>
      </c>
      <c r="Q31" s="11">
        <v>2</v>
      </c>
      <c r="R31" s="12">
        <v>-1.7529999999999999</v>
      </c>
      <c r="S31" s="6">
        <f t="shared" si="2"/>
        <v>-2.9692357966652452</v>
      </c>
    </row>
    <row r="32" spans="1:26" ht="15" customHeight="1" x14ac:dyDescent="0.25">
      <c r="A32" s="7">
        <v>3.7768927010474727</v>
      </c>
      <c r="B32" s="7">
        <v>-2.085</v>
      </c>
      <c r="D32" s="7">
        <f t="shared" si="0"/>
        <v>-2.7122023873563164</v>
      </c>
      <c r="Q32" s="11">
        <v>3</v>
      </c>
      <c r="R32" s="12">
        <v>-5.7060000000000004</v>
      </c>
      <c r="S32" s="6">
        <f t="shared" si="2"/>
        <v>-2.8245824874601322</v>
      </c>
    </row>
    <row r="33" spans="1:19" ht="15" customHeight="1" x14ac:dyDescent="0.25">
      <c r="A33" s="7">
        <v>0.47007569416018669</v>
      </c>
      <c r="B33" s="7">
        <v>-5.0949999999999998</v>
      </c>
      <c r="D33" s="7">
        <f t="shared" si="0"/>
        <v>-3.19054441033831</v>
      </c>
      <c r="Q33" s="11">
        <v>3</v>
      </c>
      <c r="R33" s="12">
        <v>-0.77900000000000003</v>
      </c>
      <c r="S33" s="6">
        <f t="shared" si="2"/>
        <v>-2.8245824874601322</v>
      </c>
    </row>
    <row r="34" spans="1:19" ht="15" customHeight="1" x14ac:dyDescent="0.25">
      <c r="A34" s="7">
        <v>1.1203587215859443</v>
      </c>
      <c r="B34" s="7">
        <v>-3.8519999999999999</v>
      </c>
      <c r="D34" s="7">
        <f t="shared" si="0"/>
        <v>-3.0964788185012546</v>
      </c>
      <c r="Q34" s="11">
        <v>3</v>
      </c>
      <c r="R34" s="12">
        <v>-3.2120000000000002</v>
      </c>
      <c r="S34" s="6">
        <f t="shared" si="2"/>
        <v>-2.8245824874601322</v>
      </c>
    </row>
    <row r="35" spans="1:19" ht="15" customHeight="1" x14ac:dyDescent="0.25">
      <c r="A35" s="7">
        <v>0.69118010893726023</v>
      </c>
      <c r="B35" s="7">
        <v>-3.5459999999999998</v>
      </c>
      <c r="D35" s="7">
        <f t="shared" si="0"/>
        <v>-3.1585609250609461</v>
      </c>
      <c r="Q35" s="11">
        <v>3</v>
      </c>
      <c r="R35" s="12">
        <v>-2.1379999999999999</v>
      </c>
      <c r="S35" s="6">
        <f t="shared" si="2"/>
        <v>-2.8245824874601322</v>
      </c>
    </row>
    <row r="36" spans="1:19" ht="15" customHeight="1" x14ac:dyDescent="0.25">
      <c r="A36" s="7">
        <v>0.21942350182507653</v>
      </c>
      <c r="B36" s="7">
        <v>-4.335</v>
      </c>
      <c r="D36" s="7">
        <f t="shared" si="0"/>
        <v>-3.2268020794190999</v>
      </c>
      <c r="Q36" s="11">
        <v>3</v>
      </c>
      <c r="R36" s="12">
        <v>-2.0590000000000002</v>
      </c>
      <c r="S36" s="6">
        <f t="shared" si="2"/>
        <v>-2.8245824874601322</v>
      </c>
    </row>
    <row r="37" spans="1:19" ht="15" customHeight="1" x14ac:dyDescent="0.25">
      <c r="A37" s="7">
        <v>0.56228481449943502</v>
      </c>
      <c r="B37" s="7">
        <v>-1.964</v>
      </c>
      <c r="D37" s="7">
        <f t="shared" si="0"/>
        <v>-3.177206055942345</v>
      </c>
    </row>
    <row r="38" spans="1:19" ht="15" customHeight="1" x14ac:dyDescent="0.25">
      <c r="A38" s="7">
        <v>2.0219487775320886</v>
      </c>
      <c r="B38" s="7">
        <v>-1.754</v>
      </c>
      <c r="D38" s="7">
        <f t="shared" si="0"/>
        <v>-2.9660608333622216</v>
      </c>
    </row>
    <row r="39" spans="1:19" ht="15" customHeight="1" x14ac:dyDescent="0.25">
      <c r="A39" s="7">
        <v>1.8258458036725642</v>
      </c>
      <c r="B39" s="7">
        <v>-4.2530000000000001</v>
      </c>
      <c r="D39" s="7">
        <f t="shared" si="0"/>
        <v>-2.9944277774759658</v>
      </c>
    </row>
    <row r="40" spans="1:19" ht="15" customHeight="1" x14ac:dyDescent="0.25">
      <c r="A40" s="7">
        <v>2.1687446330033708</v>
      </c>
      <c r="B40" s="7">
        <v>-2.6869999999999998</v>
      </c>
      <c r="D40" s="7">
        <f t="shared" si="0"/>
        <v>-2.9448263270907051</v>
      </c>
    </row>
    <row r="41" spans="1:19" ht="15" customHeight="1" x14ac:dyDescent="0.25">
      <c r="A41" s="7">
        <v>2.539678636516328</v>
      </c>
      <c r="B41" s="7">
        <v>-2.6520000000000001</v>
      </c>
      <c r="D41" s="7">
        <f t="shared" si="0"/>
        <v>-2.8911694959858547</v>
      </c>
    </row>
    <row r="42" spans="1:19" ht="15" customHeight="1" x14ac:dyDescent="0.25">
      <c r="A42" s="7">
        <v>1.606057882476307</v>
      </c>
      <c r="B42" s="7">
        <v>-1.778</v>
      </c>
      <c r="D42" s="7">
        <f t="shared" si="0"/>
        <v>-3.0262208276003171</v>
      </c>
    </row>
    <row r="43" spans="1:19" ht="15" customHeight="1" x14ac:dyDescent="0.25">
      <c r="A43" s="7">
        <v>1.4614976786688203</v>
      </c>
      <c r="B43" s="7">
        <v>-0.4</v>
      </c>
      <c r="D43" s="7">
        <f t="shared" si="0"/>
        <v>-3.0471319394604355</v>
      </c>
    </row>
    <row r="44" spans="1:19" ht="15" customHeight="1" x14ac:dyDescent="0.25">
      <c r="A44" s="7">
        <v>0.35269630794937257</v>
      </c>
      <c r="B44" s="7">
        <v>-3.7679999999999998</v>
      </c>
      <c r="D44" s="7">
        <f t="shared" si="0"/>
        <v>-3.2075237269861692</v>
      </c>
    </row>
    <row r="45" spans="1:19" ht="15" customHeight="1" x14ac:dyDescent="0.25">
      <c r="A45" s="7">
        <v>0.7800366044320981</v>
      </c>
      <c r="B45" s="7">
        <v>-1.794</v>
      </c>
      <c r="D45" s="7">
        <f t="shared" si="0"/>
        <v>-3.1457075389432489</v>
      </c>
    </row>
    <row r="46" spans="1:19" ht="15" customHeight="1" x14ac:dyDescent="0.25">
      <c r="A46" s="7">
        <v>0.42635173637245316</v>
      </c>
      <c r="B46" s="7">
        <v>-4.9370000000000003</v>
      </c>
      <c r="D46" s="7">
        <f t="shared" si="0"/>
        <v>-3.1968692255238502</v>
      </c>
    </row>
    <row r="47" spans="1:19" ht="15" customHeight="1" x14ac:dyDescent="0.25">
      <c r="A47" s="7">
        <v>-8.0413027113536373E-2</v>
      </c>
      <c r="B47" s="7">
        <v>-3.4329999999999998</v>
      </c>
      <c r="D47" s="7">
        <f t="shared" si="0"/>
        <v>-3.2701744255506453</v>
      </c>
    </row>
    <row r="48" spans="1:19" ht="15" customHeight="1" x14ac:dyDescent="0.25">
      <c r="A48" s="7">
        <v>-0.79930037676240318</v>
      </c>
      <c r="B48" s="7">
        <v>-1.373</v>
      </c>
      <c r="D48" s="7">
        <f t="shared" si="0"/>
        <v>-3.3741638596230468</v>
      </c>
    </row>
    <row r="49" spans="1:4" ht="15" customHeight="1" x14ac:dyDescent="0.25">
      <c r="A49" s="7">
        <v>3.35261001206527</v>
      </c>
      <c r="B49" s="7">
        <v>-0.19500000000000001</v>
      </c>
      <c r="D49" s="7">
        <f t="shared" si="0"/>
        <v>-2.7735762823560357</v>
      </c>
    </row>
    <row r="50" spans="1:4" ht="15" customHeight="1" x14ac:dyDescent="0.25">
      <c r="A50" s="7">
        <v>2.0406405989560881</v>
      </c>
      <c r="B50" s="7">
        <v>-1.0529999999999999</v>
      </c>
      <c r="D50" s="7">
        <f t="shared" si="0"/>
        <v>-2.9633569995381692</v>
      </c>
    </row>
    <row r="51" spans="1:4" ht="15" customHeight="1" x14ac:dyDescent="0.25">
      <c r="A51" s="7">
        <v>0.57619496752886334</v>
      </c>
      <c r="B51" s="7">
        <v>-3.96</v>
      </c>
      <c r="D51" s="7">
        <f t="shared" si="0"/>
        <v>-3.1751939062750889</v>
      </c>
    </row>
    <row r="52" spans="1:4" ht="15" customHeight="1" x14ac:dyDescent="0.25">
      <c r="A52" s="7">
        <v>1.5249588083534036</v>
      </c>
      <c r="B52" s="7">
        <v>-3.3660000000000001</v>
      </c>
      <c r="D52" s="7">
        <f t="shared" si="0"/>
        <v>-3.0379520770456656</v>
      </c>
    </row>
    <row r="53" spans="1:4" ht="15" customHeight="1" x14ac:dyDescent="0.25">
      <c r="A53" s="7">
        <v>2.1932941687409766</v>
      </c>
      <c r="B53" s="7">
        <v>-2.0339999999999998</v>
      </c>
      <c r="D53" s="7">
        <f t="shared" si="0"/>
        <v>-2.9412751555068115</v>
      </c>
    </row>
    <row r="54" spans="1:4" ht="15" customHeight="1" x14ac:dyDescent="0.25">
      <c r="A54" s="7">
        <v>0.51877743013756117</v>
      </c>
      <c r="B54" s="7">
        <v>-2.2509999999999999</v>
      </c>
      <c r="D54" s="7">
        <f t="shared" si="0"/>
        <v>-3.1834995430651492</v>
      </c>
    </row>
    <row r="55" spans="1:4" ht="15" customHeight="1" x14ac:dyDescent="0.25">
      <c r="A55" s="7">
        <v>1.5232364527619211</v>
      </c>
      <c r="B55" s="7">
        <v>-2.2370000000000001</v>
      </c>
      <c r="D55" s="7">
        <f t="shared" si="0"/>
        <v>-3.0382012214816014</v>
      </c>
    </row>
    <row r="56" spans="1:4" ht="15" customHeight="1" x14ac:dyDescent="0.25">
      <c r="A56" s="7">
        <v>1.5457328042102745</v>
      </c>
      <c r="B56" s="7">
        <v>-3.391</v>
      </c>
      <c r="D56" s="7">
        <f t="shared" si="0"/>
        <v>-3.0349470497995559</v>
      </c>
    </row>
    <row r="57" spans="1:4" ht="15" customHeight="1" x14ac:dyDescent="0.25">
      <c r="A57" s="7">
        <v>1.8724176167452242</v>
      </c>
      <c r="B57" s="7">
        <v>-1.6830000000000001</v>
      </c>
      <c r="D57" s="7">
        <f t="shared" si="0"/>
        <v>-2.9876910105993235</v>
      </c>
    </row>
    <row r="58" spans="1:4" ht="15" customHeight="1" x14ac:dyDescent="0.25">
      <c r="A58" s="7">
        <v>1.2083779135209625</v>
      </c>
      <c r="B58" s="7">
        <v>-2.8690000000000002</v>
      </c>
      <c r="D58" s="7">
        <f t="shared" si="0"/>
        <v>-3.0837465511142943</v>
      </c>
    </row>
    <row r="59" spans="1:4" ht="15" customHeight="1" x14ac:dyDescent="0.25">
      <c r="A59" s="7">
        <v>-1.6339095585281029</v>
      </c>
      <c r="B59" s="7">
        <v>-3.4159999999999999</v>
      </c>
      <c r="D59" s="7">
        <f t="shared" si="0"/>
        <v>-3.4948928396584273</v>
      </c>
    </row>
    <row r="60" spans="1:4" ht="15" customHeight="1" x14ac:dyDescent="0.25">
      <c r="A60" s="7">
        <v>1.7577820623628213</v>
      </c>
      <c r="B60" s="7">
        <v>-3.1019999999999999</v>
      </c>
      <c r="D60" s="7">
        <f t="shared" si="0"/>
        <v>-3.0042734228933008</v>
      </c>
    </row>
    <row r="61" spans="1:4" ht="15" customHeight="1" x14ac:dyDescent="0.25">
      <c r="A61" s="7">
        <v>2.6137672117911279</v>
      </c>
      <c r="B61" s="7">
        <v>-2.8050000000000002</v>
      </c>
      <c r="D61" s="7">
        <f t="shared" si="0"/>
        <v>-2.8804523383980629</v>
      </c>
    </row>
    <row r="62" spans="1:4" ht="15" customHeight="1" x14ac:dyDescent="0.25">
      <c r="A62" s="7">
        <v>1.5844414671519189</v>
      </c>
      <c r="B62" s="7">
        <v>-6.2590000000000003</v>
      </c>
      <c r="D62" s="7">
        <f t="shared" si="0"/>
        <v>-3.0293477136101417</v>
      </c>
    </row>
    <row r="63" spans="1:4" ht="15" customHeight="1" x14ac:dyDescent="0.25">
      <c r="A63" s="7">
        <v>3.7838162294647191</v>
      </c>
      <c r="B63" s="7">
        <v>-7.6459999999999999</v>
      </c>
      <c r="D63" s="7">
        <f t="shared" si="0"/>
        <v>-2.7112008760593858</v>
      </c>
    </row>
    <row r="64" spans="1:4" ht="15" customHeight="1" x14ac:dyDescent="0.25">
      <c r="A64" s="7">
        <v>3.9643327378726099</v>
      </c>
      <c r="B64" s="7">
        <v>0.69099999999999995</v>
      </c>
      <c r="D64" s="7">
        <f t="shared" si="0"/>
        <v>-2.6850885657520318</v>
      </c>
    </row>
    <row r="65" spans="1:4" ht="15" customHeight="1" x14ac:dyDescent="0.25">
      <c r="A65" s="7">
        <v>3.2104628113884246</v>
      </c>
      <c r="B65" s="7">
        <v>-3.2530000000000001</v>
      </c>
      <c r="D65" s="7">
        <f t="shared" si="0"/>
        <v>-2.7941383453281849</v>
      </c>
    </row>
    <row r="66" spans="1:4" ht="15" customHeight="1" x14ac:dyDescent="0.25">
      <c r="A66" s="7">
        <v>1.5993867388388026</v>
      </c>
      <c r="B66" s="7">
        <v>-2.762</v>
      </c>
      <c r="D66" s="7">
        <f t="shared" si="0"/>
        <v>-3.0271858306036648</v>
      </c>
    </row>
    <row r="67" spans="1:4" ht="15" customHeight="1" x14ac:dyDescent="0.25">
      <c r="A67" s="7">
        <v>3.0511295714532025</v>
      </c>
      <c r="B67" s="7">
        <v>-4.1219999999999999</v>
      </c>
      <c r="D67" s="7">
        <f t="shared" ref="D67:D76" si="3">$H$3*A67+$I$3</f>
        <v>-2.8171864257511867</v>
      </c>
    </row>
    <row r="68" spans="1:4" ht="15" customHeight="1" x14ac:dyDescent="0.25">
      <c r="A68" s="7">
        <v>3.2115610262408154</v>
      </c>
      <c r="B68" s="7">
        <v>-3.532</v>
      </c>
      <c r="D68" s="7">
        <f t="shared" si="3"/>
        <v>-2.7939794849155684</v>
      </c>
    </row>
    <row r="69" spans="1:4" ht="15" customHeight="1" x14ac:dyDescent="0.25">
      <c r="A69" s="7">
        <v>2.7320163023105124</v>
      </c>
      <c r="B69" s="7">
        <v>-4.1989999999999998</v>
      </c>
      <c r="D69" s="7">
        <f t="shared" si="3"/>
        <v>-2.8633472161439388</v>
      </c>
    </row>
    <row r="70" spans="1:4" ht="15" customHeight="1" x14ac:dyDescent="0.25">
      <c r="A70" s="7">
        <v>2.0529034297069302</v>
      </c>
      <c r="B70" s="7">
        <v>-3.008</v>
      </c>
      <c r="D70" s="7">
        <f t="shared" si="3"/>
        <v>-2.9615831404898376</v>
      </c>
    </row>
    <row r="71" spans="1:4" ht="15" customHeight="1" x14ac:dyDescent="0.25">
      <c r="A71" s="7">
        <v>4.8729247661540285</v>
      </c>
      <c r="B71" s="7">
        <v>-1.5309999999999999</v>
      </c>
      <c r="D71" s="7">
        <f t="shared" si="3"/>
        <v>-2.5536577221437389</v>
      </c>
    </row>
    <row r="72" spans="1:4" ht="15" customHeight="1" x14ac:dyDescent="0.25">
      <c r="A72" s="7">
        <v>1.8131685843982268</v>
      </c>
      <c r="B72" s="7">
        <v>-2.5880000000000001</v>
      </c>
      <c r="D72" s="7">
        <f t="shared" si="3"/>
        <v>-2.9962615791955174</v>
      </c>
    </row>
    <row r="73" spans="1:4" ht="15" customHeight="1" x14ac:dyDescent="0.25">
      <c r="A73" s="7">
        <v>1.5187617388291983</v>
      </c>
      <c r="B73" s="7">
        <v>-3.7589999999999999</v>
      </c>
      <c r="D73" s="7">
        <f t="shared" si="3"/>
        <v>-3.0388485036597164</v>
      </c>
    </row>
    <row r="74" spans="1:4" ht="15" customHeight="1" x14ac:dyDescent="0.25">
      <c r="A74" s="7">
        <v>0.93959664960857481</v>
      </c>
      <c r="B74" s="7">
        <v>-2.8450000000000002</v>
      </c>
      <c r="D74" s="7">
        <f t="shared" si="3"/>
        <v>-3.1226266503915538</v>
      </c>
    </row>
    <row r="75" spans="1:4" ht="15" customHeight="1" x14ac:dyDescent="0.25">
      <c r="A75" s="7">
        <v>0.46003146204748191</v>
      </c>
      <c r="B75" s="7">
        <v>-4.0720000000000001</v>
      </c>
      <c r="D75" s="7">
        <f t="shared" si="3"/>
        <v>-3.1919973417518368</v>
      </c>
    </row>
    <row r="76" spans="1:4" ht="15" customHeight="1" x14ac:dyDescent="0.25">
      <c r="A76" s="7">
        <v>3.4356275515747257</v>
      </c>
      <c r="B76" s="7">
        <v>-3.8660000000000001</v>
      </c>
      <c r="D76" s="7">
        <f t="shared" si="3"/>
        <v>-2.761567520543927</v>
      </c>
    </row>
  </sheetData>
  <mergeCells count="1"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5E45-371B-4D35-8D04-EFAF97B368F6}">
  <sheetPr>
    <tabColor theme="9"/>
  </sheetPr>
  <dimension ref="A1:Z76"/>
  <sheetViews>
    <sheetView topLeftCell="E1" workbookViewId="0">
      <selection activeCell="P1" sqref="P1:Z36"/>
    </sheetView>
  </sheetViews>
  <sheetFormatPr defaultRowHeight="15" x14ac:dyDescent="0.25"/>
  <cols>
    <col min="1" max="2" width="9.28515625" style="6" bestFit="1" customWidth="1"/>
    <col min="3" max="3" width="9.140625" style="6"/>
    <col min="4" max="4" width="23.5703125" style="6" bestFit="1" customWidth="1"/>
    <col min="5" max="5" width="9.140625" style="6"/>
    <col min="6" max="6" width="9.28515625" style="6" bestFit="1" customWidth="1"/>
    <col min="7" max="7" width="9.140625" style="6"/>
    <col min="8" max="8" width="17.42578125" style="6" customWidth="1"/>
    <col min="9" max="9" width="18.42578125" style="6" customWidth="1"/>
    <col min="10" max="10" width="10.5703125" style="6" bestFit="1" customWidth="1"/>
    <col min="11" max="16384" width="9.140625" style="6"/>
  </cols>
  <sheetData>
    <row r="1" spans="1:26" ht="15" customHeight="1" x14ac:dyDescent="0.25">
      <c r="A1" s="3" t="s">
        <v>0</v>
      </c>
      <c r="B1" s="3" t="s">
        <v>1</v>
      </c>
      <c r="D1" s="3" t="s">
        <v>11</v>
      </c>
      <c r="F1" s="3" t="s">
        <v>3</v>
      </c>
      <c r="H1" s="8" t="s">
        <v>4</v>
      </c>
      <c r="I1" s="8"/>
      <c r="J1" s="5"/>
      <c r="Q1" s="6" t="s">
        <v>12</v>
      </c>
    </row>
    <row r="2" spans="1:26" ht="15" customHeight="1" x14ac:dyDescent="0.25">
      <c r="A2" s="7">
        <v>1.0619998571783071</v>
      </c>
      <c r="B2" s="7">
        <v>0.53700000000000003</v>
      </c>
      <c r="D2" s="7">
        <f t="shared" ref="D2:D33" si="0">$H$3*A2+$I$3</f>
        <v>-2.2556474712209695</v>
      </c>
      <c r="F2" s="3">
        <f>SUMXMY2(B2:B76,D2:D76)</f>
        <v>796.38927395428379</v>
      </c>
      <c r="H2" s="3" t="s">
        <v>9</v>
      </c>
      <c r="I2" s="3" t="s">
        <v>8</v>
      </c>
      <c r="J2" s="3"/>
      <c r="Q2" s="6" t="s">
        <v>13</v>
      </c>
      <c r="R2" s="6" t="s">
        <v>14</v>
      </c>
      <c r="S2" s="6" t="s">
        <v>15</v>
      </c>
    </row>
    <row r="3" spans="1:26" ht="15" customHeight="1" x14ac:dyDescent="0.25">
      <c r="A3" s="7">
        <v>1.3013083768455544</v>
      </c>
      <c r="B3" s="7">
        <v>1.649</v>
      </c>
      <c r="D3" s="7">
        <f t="shared" si="0"/>
        <v>0.19863030240183832</v>
      </c>
      <c r="H3" s="4">
        <v>10.255705802014155</v>
      </c>
      <c r="I3" s="4">
        <v>-13.147205568222738</v>
      </c>
      <c r="J3" s="4"/>
      <c r="Q3" s="6">
        <f>$F$2 / (COUNT(A2:A76) - 2)</f>
        <v>10.909442108962791</v>
      </c>
      <c r="R3" s="6">
        <f>(H3^2)*(SUMXMY2(B2:B76,D2:D76))/Q3</f>
        <v>7678.1036093150778</v>
      </c>
      <c r="S3" s="6">
        <f>_xlfn.F.INV.RT(0.05,1,COUNT(A2:A76) - 2)</f>
        <v>3.9720375438052256</v>
      </c>
    </row>
    <row r="4" spans="1:26" ht="15" customHeight="1" x14ac:dyDescent="0.25">
      <c r="A4" s="7">
        <v>0.60844053374603391</v>
      </c>
      <c r="B4" s="7">
        <v>-6.2930000000000001</v>
      </c>
      <c r="D4" s="7">
        <f t="shared" si="0"/>
        <v>-6.9072184561029486</v>
      </c>
      <c r="F4" s="3"/>
      <c r="U4" s="6" t="s">
        <v>16</v>
      </c>
    </row>
    <row r="5" spans="1:26" ht="15" customHeight="1" x14ac:dyDescent="0.25">
      <c r="A5" s="7">
        <v>2.9850627394480398</v>
      </c>
      <c r="B5" s="7">
        <v>18.323</v>
      </c>
      <c r="D5" s="7">
        <f t="shared" si="0"/>
        <v>17.466719688110793</v>
      </c>
      <c r="F5" s="3"/>
    </row>
    <row r="6" spans="1:26" ht="15" customHeight="1" x14ac:dyDescent="0.25">
      <c r="A6" s="7">
        <v>0.32638348935870454</v>
      </c>
      <c r="B6" s="7">
        <v>-4.2430000000000003</v>
      </c>
      <c r="D6" s="7">
        <f t="shared" si="0"/>
        <v>-9.7999125227250463</v>
      </c>
    </row>
    <row r="7" spans="1:26" ht="15" customHeight="1" x14ac:dyDescent="0.25">
      <c r="A7" s="7">
        <v>2.467336291068932</v>
      </c>
      <c r="B7" s="7">
        <v>13.752000000000001</v>
      </c>
      <c r="D7" s="7">
        <f t="shared" si="0"/>
        <v>12.157069547612995</v>
      </c>
    </row>
    <row r="8" spans="1:26" ht="15" customHeight="1" x14ac:dyDescent="0.25">
      <c r="A8" s="7">
        <v>-0.21862097886332776</v>
      </c>
      <c r="B8" s="7">
        <v>-17.488</v>
      </c>
      <c r="D8" s="7">
        <f t="shared" si="0"/>
        <v>-15.389318009593381</v>
      </c>
    </row>
    <row r="9" spans="1:26" ht="15" customHeight="1" x14ac:dyDescent="0.25">
      <c r="A9" s="7">
        <v>2.8395560927165207</v>
      </c>
      <c r="B9" s="7">
        <v>17.329000000000001</v>
      </c>
      <c r="D9" s="7">
        <f t="shared" si="0"/>
        <v>15.974446326994727</v>
      </c>
      <c r="Q9" s="6" t="s">
        <v>17</v>
      </c>
    </row>
    <row r="10" spans="1:26" ht="15" customHeight="1" x14ac:dyDescent="0.25">
      <c r="A10" s="7">
        <v>1.7992260306200478</v>
      </c>
      <c r="B10" s="7">
        <v>11.670999999999999</v>
      </c>
      <c r="D10" s="7">
        <f t="shared" si="0"/>
        <v>5.3051272731421868</v>
      </c>
    </row>
    <row r="11" spans="1:26" ht="15" customHeight="1" x14ac:dyDescent="0.25">
      <c r="A11" s="7">
        <v>0.27952518545498606</v>
      </c>
      <c r="B11" s="7">
        <v>-11.426</v>
      </c>
      <c r="D11" s="7">
        <f t="shared" si="0"/>
        <v>-10.280477501942954</v>
      </c>
      <c r="Q11" s="6" t="s">
        <v>18</v>
      </c>
      <c r="R11" s="6" t="s">
        <v>19</v>
      </c>
      <c r="S11" s="6" t="s">
        <v>20</v>
      </c>
      <c r="U11" s="6" t="s">
        <v>18</v>
      </c>
      <c r="V11" s="6" t="s">
        <v>19</v>
      </c>
      <c r="W11" s="6" t="s">
        <v>21</v>
      </c>
      <c r="Y11" s="6" t="s">
        <v>22</v>
      </c>
      <c r="Z11" s="6">
        <f>COUNT(Q12:Q36)</f>
        <v>25</v>
      </c>
    </row>
    <row r="12" spans="1:26" ht="15" customHeight="1" x14ac:dyDescent="0.25">
      <c r="A12" s="7">
        <v>2.8443479929264868</v>
      </c>
      <c r="B12" s="7">
        <v>13.805999999999999</v>
      </c>
      <c r="D12" s="7">
        <f t="shared" si="0"/>
        <v>16.02359064578075</v>
      </c>
      <c r="Q12" s="9">
        <v>-1</v>
      </c>
      <c r="R12" s="11">
        <v>-20.39</v>
      </c>
      <c r="S12" s="6">
        <v>-23.647600000000004</v>
      </c>
      <c r="U12" s="6">
        <v>-1</v>
      </c>
      <c r="V12" s="6">
        <f>AVERAGE(R12:R16)</f>
        <v>-23.647600000000004</v>
      </c>
      <c r="W12" s="6">
        <f>$H$3*U12 +$I$3</f>
        <v>-23.402911370236893</v>
      </c>
      <c r="Y12" s="6" t="s">
        <v>23</v>
      </c>
      <c r="Z12" s="6">
        <f>COUNT(U12:U16)</f>
        <v>5</v>
      </c>
    </row>
    <row r="13" spans="1:26" ht="15" customHeight="1" x14ac:dyDescent="0.25">
      <c r="A13" s="7">
        <v>0.32903011894086376</v>
      </c>
      <c r="B13" s="7">
        <v>-15.012</v>
      </c>
      <c r="D13" s="7">
        <f t="shared" si="0"/>
        <v>-9.7727694683635136</v>
      </c>
      <c r="Q13" s="9">
        <v>-1</v>
      </c>
      <c r="R13" s="11">
        <v>-23.849</v>
      </c>
      <c r="S13" s="6">
        <v>-23.647600000000004</v>
      </c>
      <c r="U13" s="6">
        <v>0.5</v>
      </c>
      <c r="V13" s="6">
        <f>AVERAGE(R17:R21)</f>
        <v>-8.0616000000000003</v>
      </c>
      <c r="W13" s="6">
        <f t="shared" ref="W13:W16" si="1">$H$3*U13 +$I$3</f>
        <v>-8.0193526672156601</v>
      </c>
    </row>
    <row r="14" spans="1:26" ht="15" customHeight="1" x14ac:dyDescent="0.25">
      <c r="A14" s="7">
        <v>2.398138523552916</v>
      </c>
      <c r="B14" s="7">
        <v>4.7990000000000004</v>
      </c>
      <c r="D14" s="7">
        <f t="shared" si="0"/>
        <v>11.447397601812565</v>
      </c>
      <c r="Q14" s="9">
        <v>-1</v>
      </c>
      <c r="R14" s="11">
        <v>-25.614000000000001</v>
      </c>
      <c r="S14" s="6">
        <v>-23.647600000000004</v>
      </c>
      <c r="U14" s="6">
        <v>1</v>
      </c>
      <c r="V14" s="6">
        <f>AVERAGE(R22:R26)</f>
        <v>-2.1046</v>
      </c>
      <c r="W14" s="6">
        <f t="shared" si="1"/>
        <v>-2.8914997662085824</v>
      </c>
      <c r="Y14" s="6" t="s">
        <v>24</v>
      </c>
      <c r="Z14" s="6">
        <f>5*SUMXMY2(V12:V16,W12:W16)</f>
        <v>12.263332555976941</v>
      </c>
    </row>
    <row r="15" spans="1:26" ht="15" customHeight="1" x14ac:dyDescent="0.25">
      <c r="A15" s="7">
        <v>1.1065986351823085</v>
      </c>
      <c r="B15" s="7">
        <v>2.0910000000000002</v>
      </c>
      <c r="D15" s="7">
        <f t="shared" si="0"/>
        <v>-1.79825552488259</v>
      </c>
      <c r="Q15" s="9">
        <v>-1</v>
      </c>
      <c r="R15" s="11">
        <v>-25.134</v>
      </c>
      <c r="S15" s="6">
        <v>-23.647600000000004</v>
      </c>
      <c r="U15" s="6">
        <v>2</v>
      </c>
      <c r="V15" s="6">
        <f>AVERAGE(R27:R31)</f>
        <v>6.6504000000000003</v>
      </c>
      <c r="W15" s="6">
        <f t="shared" si="1"/>
        <v>7.364206035805573</v>
      </c>
      <c r="Y15" s="6" t="s">
        <v>25</v>
      </c>
      <c r="Z15" s="6">
        <f>SUMXMY2(R12:R36,S12:S36)</f>
        <v>54.840748000000005</v>
      </c>
    </row>
    <row r="16" spans="1:26" ht="15" customHeight="1" x14ac:dyDescent="0.25">
      <c r="A16" s="7">
        <v>0.60323253971000668</v>
      </c>
      <c r="B16" s="7">
        <v>-6.8479999999999999</v>
      </c>
      <c r="D16" s="7">
        <f t="shared" si="0"/>
        <v>-6.9606301107550879</v>
      </c>
      <c r="Q16" s="9">
        <v>-1</v>
      </c>
      <c r="R16" s="11">
        <v>-23.251000000000001</v>
      </c>
      <c r="S16" s="6">
        <v>-23.647600000000004</v>
      </c>
      <c r="U16" s="6">
        <v>3</v>
      </c>
      <c r="V16" s="6">
        <f>AVERAGE(R32:R36)</f>
        <v>16.496400000000001</v>
      </c>
      <c r="W16" s="6">
        <f t="shared" si="1"/>
        <v>17.619911837819728</v>
      </c>
    </row>
    <row r="17" spans="1:26" ht="15" customHeight="1" x14ac:dyDescent="0.25">
      <c r="A17" s="7">
        <v>-1.2148143999511376</v>
      </c>
      <c r="B17" s="7">
        <v>-24.452000000000002</v>
      </c>
      <c r="D17" s="7">
        <f t="shared" si="0"/>
        <v>-25.605984658171963</v>
      </c>
      <c r="Q17" s="9">
        <v>0.5</v>
      </c>
      <c r="R17" s="11">
        <v>-8.0280000000000005</v>
      </c>
      <c r="S17" s="6">
        <v>-8.0616000000000003</v>
      </c>
      <c r="Y17" s="6" t="s">
        <v>14</v>
      </c>
      <c r="Z17" s="6">
        <f>Z14*(Z11-Z12)/((Z12-2)*Z15)</f>
        <v>1.490781095348656</v>
      </c>
    </row>
    <row r="18" spans="1:26" ht="15" customHeight="1" x14ac:dyDescent="0.25">
      <c r="A18" s="7">
        <v>3.0732337033114163</v>
      </c>
      <c r="B18" s="7">
        <v>20.478000000000002</v>
      </c>
      <c r="D18" s="7">
        <f t="shared" si="0"/>
        <v>18.370975153773603</v>
      </c>
      <c r="Q18" s="9">
        <v>0.5</v>
      </c>
      <c r="R18" s="11">
        <v>-9.202</v>
      </c>
      <c r="S18" s="6">
        <v>-8.0616000000000003</v>
      </c>
      <c r="Y18" s="6" t="s">
        <v>26</v>
      </c>
      <c r="Z18" s="6">
        <f>_xlfn.F.INV(0.95,Z12-2,Z11-Z12)</f>
        <v>3.0983912121407773</v>
      </c>
    </row>
    <row r="19" spans="1:26" ht="15" customHeight="1" x14ac:dyDescent="0.25">
      <c r="A19" s="7">
        <v>2.516169335343875</v>
      </c>
      <c r="B19" s="7">
        <v>10.15</v>
      </c>
      <c r="D19" s="7">
        <f t="shared" si="0"/>
        <v>12.657886883113541</v>
      </c>
      <c r="Q19" s="9">
        <v>0.5</v>
      </c>
      <c r="R19" s="11">
        <v>-8.3290000000000006</v>
      </c>
      <c r="S19" s="6">
        <v>-8.0616000000000003</v>
      </c>
    </row>
    <row r="20" spans="1:26" ht="15" customHeight="1" x14ac:dyDescent="0.25">
      <c r="A20" s="7">
        <v>1.7469585069775349</v>
      </c>
      <c r="B20" s="7">
        <v>3.0379999999999998</v>
      </c>
      <c r="D20" s="7">
        <f t="shared" si="0"/>
        <v>4.7690869276647518</v>
      </c>
      <c r="Q20" s="9">
        <v>0.5</v>
      </c>
      <c r="R20" s="11">
        <v>-7.6369999999999996</v>
      </c>
      <c r="S20" s="6">
        <v>-8.0616000000000003</v>
      </c>
    </row>
    <row r="21" spans="1:26" ht="15" customHeight="1" x14ac:dyDescent="0.25">
      <c r="A21" s="7">
        <v>1.1585097505885642</v>
      </c>
      <c r="B21" s="7">
        <v>1.2999999999999999E-2</v>
      </c>
      <c r="D21" s="7">
        <f t="shared" si="0"/>
        <v>-1.2658703974216277</v>
      </c>
      <c r="Q21" s="9">
        <v>0.5</v>
      </c>
      <c r="R21" s="11">
        <v>-7.1120000000000001</v>
      </c>
      <c r="S21" s="6">
        <v>-8.0616000000000003</v>
      </c>
    </row>
    <row r="22" spans="1:26" ht="15" customHeight="1" x14ac:dyDescent="0.25">
      <c r="A22" s="7">
        <v>-0.70848278331686743</v>
      </c>
      <c r="B22" s="7">
        <v>-18.459</v>
      </c>
      <c r="D22" s="7">
        <f t="shared" si="0"/>
        <v>-20.413196559712674</v>
      </c>
      <c r="Q22" s="9">
        <v>1</v>
      </c>
      <c r="R22" s="11">
        <v>-0.8</v>
      </c>
      <c r="S22" s="6">
        <v>-2.1046</v>
      </c>
      <c r="W22" s="6" t="s">
        <v>27</v>
      </c>
    </row>
    <row r="23" spans="1:26" ht="15" customHeight="1" x14ac:dyDescent="0.25">
      <c r="A23" s="7">
        <v>2.9413012650038581</v>
      </c>
      <c r="B23" s="7">
        <v>21.257999999999999</v>
      </c>
      <c r="D23" s="7">
        <f t="shared" si="0"/>
        <v>17.017914880748904</v>
      </c>
      <c r="Q23" s="9">
        <v>1</v>
      </c>
      <c r="R23" s="11">
        <v>-0.53600000000000003</v>
      </c>
      <c r="S23" s="6">
        <v>-2.1046</v>
      </c>
    </row>
    <row r="24" spans="1:26" ht="15" customHeight="1" x14ac:dyDescent="0.25">
      <c r="A24" s="7">
        <v>3.0082821391843027</v>
      </c>
      <c r="B24" s="7">
        <v>12.526</v>
      </c>
      <c r="D24" s="7">
        <f t="shared" si="0"/>
        <v>17.70485102070527</v>
      </c>
      <c r="Q24" s="9">
        <v>1</v>
      </c>
      <c r="R24" s="11">
        <v>-1.768</v>
      </c>
      <c r="S24" s="6">
        <v>-2.1046</v>
      </c>
    </row>
    <row r="25" spans="1:26" ht="15" customHeight="1" x14ac:dyDescent="0.25">
      <c r="A25" s="7">
        <v>3.1021658666431904</v>
      </c>
      <c r="B25" s="7">
        <v>13.961</v>
      </c>
      <c r="D25" s="7">
        <f t="shared" si="0"/>
        <v>18.667694909120101</v>
      </c>
      <c r="Q25" s="9">
        <v>1</v>
      </c>
      <c r="R25" s="11">
        <v>-4.3</v>
      </c>
      <c r="S25" s="6">
        <v>-2.1046</v>
      </c>
    </row>
    <row r="26" spans="1:26" ht="15" customHeight="1" x14ac:dyDescent="0.25">
      <c r="A26" s="7">
        <v>1.0323361190457945</v>
      </c>
      <c r="B26" s="7">
        <v>-1.7869999999999999</v>
      </c>
      <c r="D26" s="7">
        <f t="shared" si="0"/>
        <v>-2.5598700424960068</v>
      </c>
      <c r="Q26" s="9">
        <v>1</v>
      </c>
      <c r="R26" s="11">
        <v>-3.1190000000000002</v>
      </c>
      <c r="S26" s="6">
        <v>-2.1046</v>
      </c>
    </row>
    <row r="27" spans="1:26" ht="15" customHeight="1" x14ac:dyDescent="0.25">
      <c r="A27" s="7">
        <v>1.5172695990841021</v>
      </c>
      <c r="B27" s="7">
        <v>7.5250000000000004</v>
      </c>
      <c r="D27" s="7">
        <f t="shared" si="0"/>
        <v>2.4134650623237786</v>
      </c>
      <c r="Q27" s="9">
        <v>2</v>
      </c>
      <c r="R27" s="11">
        <v>4.01</v>
      </c>
      <c r="S27" s="6">
        <v>6.6504000000000003</v>
      </c>
    </row>
    <row r="28" spans="1:26" ht="15" customHeight="1" x14ac:dyDescent="0.25">
      <c r="A28" s="7">
        <v>1.1904654153695446</v>
      </c>
      <c r="B28" s="7">
        <v>1.1180000000000001</v>
      </c>
      <c r="D28" s="7">
        <f t="shared" si="0"/>
        <v>-0.93814250072010807</v>
      </c>
      <c r="Q28" s="9">
        <v>2</v>
      </c>
      <c r="R28" s="11">
        <v>9.8740000000000006</v>
      </c>
      <c r="S28" s="6">
        <v>6.6504000000000003</v>
      </c>
    </row>
    <row r="29" spans="1:26" ht="15" customHeight="1" x14ac:dyDescent="0.25">
      <c r="A29" s="7">
        <v>0.32435758991050534</v>
      </c>
      <c r="B29" s="7">
        <v>-8.1010000000000009</v>
      </c>
      <c r="D29" s="7">
        <f t="shared" si="0"/>
        <v>-9.8206895514502399</v>
      </c>
      <c r="Q29" s="9">
        <v>2</v>
      </c>
      <c r="R29" s="11">
        <v>6.86</v>
      </c>
      <c r="S29" s="6">
        <v>6.6504000000000003</v>
      </c>
    </row>
    <row r="30" spans="1:26" ht="15" customHeight="1" x14ac:dyDescent="0.25">
      <c r="A30" s="7">
        <v>1.2493188175212708</v>
      </c>
      <c r="B30" s="7">
        <v>-4.7850000000000001</v>
      </c>
      <c r="D30" s="7">
        <f t="shared" si="0"/>
        <v>-0.3345593228043775</v>
      </c>
      <c r="Q30" s="9">
        <v>2</v>
      </c>
      <c r="R30" s="11">
        <v>5.7249999999999996</v>
      </c>
      <c r="S30" s="6">
        <v>6.6504000000000003</v>
      </c>
    </row>
    <row r="31" spans="1:26" ht="15" customHeight="1" x14ac:dyDescent="0.25">
      <c r="A31" s="7">
        <v>2.542889721247775</v>
      </c>
      <c r="B31" s="7">
        <v>12.814</v>
      </c>
      <c r="D31" s="7">
        <f t="shared" si="0"/>
        <v>12.931923299860227</v>
      </c>
      <c r="Q31" s="9">
        <v>2</v>
      </c>
      <c r="R31" s="11">
        <v>6.7830000000000004</v>
      </c>
      <c r="S31" s="6">
        <v>6.6504000000000003</v>
      </c>
    </row>
    <row r="32" spans="1:26" ht="15" customHeight="1" x14ac:dyDescent="0.25">
      <c r="A32" s="7">
        <v>3.7768927010474727</v>
      </c>
      <c r="B32" s="7">
        <v>22.881</v>
      </c>
      <c r="D32" s="7">
        <f t="shared" si="0"/>
        <v>25.587494819494744</v>
      </c>
      <c r="Q32" s="9">
        <v>3</v>
      </c>
      <c r="R32" s="11">
        <v>17.245999999999999</v>
      </c>
      <c r="S32" s="6">
        <v>16.496400000000001</v>
      </c>
    </row>
    <row r="33" spans="1:19" ht="15" customHeight="1" x14ac:dyDescent="0.25">
      <c r="A33" s="7">
        <v>0.47007569416018669</v>
      </c>
      <c r="B33" s="7">
        <v>-13.782</v>
      </c>
      <c r="D33" s="7">
        <f t="shared" si="0"/>
        <v>-8.3262475442382797</v>
      </c>
      <c r="Q33" s="9">
        <v>3</v>
      </c>
      <c r="R33" s="11">
        <v>16.350999999999999</v>
      </c>
      <c r="S33" s="6">
        <v>16.496400000000001</v>
      </c>
    </row>
    <row r="34" spans="1:19" ht="15" customHeight="1" x14ac:dyDescent="0.25">
      <c r="A34" s="7">
        <v>1.1203587215859443</v>
      </c>
      <c r="B34" s="7">
        <v>-2.9220000000000002</v>
      </c>
      <c r="D34" s="7">
        <f t="shared" ref="D34:D65" si="2">$H$3*A34+$I$3</f>
        <v>-1.6571361269166065</v>
      </c>
      <c r="Q34" s="9">
        <v>3</v>
      </c>
      <c r="R34" s="11">
        <v>14.295999999999999</v>
      </c>
      <c r="S34" s="6">
        <v>16.496400000000001</v>
      </c>
    </row>
    <row r="35" spans="1:19" ht="15" customHeight="1" x14ac:dyDescent="0.25">
      <c r="A35" s="7">
        <v>0.69118010893726023</v>
      </c>
      <c r="B35" s="7">
        <v>-9.7210000000000001</v>
      </c>
      <c r="D35" s="7">
        <f t="shared" si="2"/>
        <v>-6.058665714758102</v>
      </c>
      <c r="Q35" s="9">
        <v>3</v>
      </c>
      <c r="R35" s="11">
        <v>16.850000000000001</v>
      </c>
      <c r="S35" s="6">
        <v>16.496400000000001</v>
      </c>
    </row>
    <row r="36" spans="1:19" ht="15" customHeight="1" x14ac:dyDescent="0.25">
      <c r="A36" s="7">
        <v>0.21942350182507653</v>
      </c>
      <c r="B36" s="7">
        <v>-11.542999999999999</v>
      </c>
      <c r="D36" s="7">
        <f t="shared" si="2"/>
        <v>-10.896862687457038</v>
      </c>
      <c r="Q36" s="9">
        <v>3</v>
      </c>
      <c r="R36" s="11">
        <v>17.739000000000001</v>
      </c>
      <c r="S36" s="6">
        <v>16.496400000000001</v>
      </c>
    </row>
    <row r="37" spans="1:19" ht="15" customHeight="1" x14ac:dyDescent="0.25">
      <c r="A37" s="7">
        <v>0.56228481449943502</v>
      </c>
      <c r="B37" s="7">
        <v>-8.8119999999999994</v>
      </c>
      <c r="D37" s="7">
        <f t="shared" si="2"/>
        <v>-7.3805779337764292</v>
      </c>
    </row>
    <row r="38" spans="1:19" ht="15" customHeight="1" x14ac:dyDescent="0.25">
      <c r="A38" s="7">
        <v>2.0219487775320886</v>
      </c>
      <c r="B38" s="7">
        <v>7.8410000000000002</v>
      </c>
      <c r="D38" s="7">
        <f t="shared" si="2"/>
        <v>7.5893062408885328</v>
      </c>
    </row>
    <row r="39" spans="1:19" ht="15" customHeight="1" x14ac:dyDescent="0.25">
      <c r="A39" s="7">
        <v>1.8258458036725642</v>
      </c>
      <c r="B39" s="7">
        <v>2.544</v>
      </c>
      <c r="D39" s="7">
        <f t="shared" si="2"/>
        <v>5.5781318340851769</v>
      </c>
    </row>
    <row r="40" spans="1:19" ht="15" customHeight="1" x14ac:dyDescent="0.25">
      <c r="A40" s="7">
        <v>2.1687446330033708</v>
      </c>
      <c r="B40" s="7">
        <v>7.1840000000000002</v>
      </c>
      <c r="D40" s="7">
        <f t="shared" si="2"/>
        <v>9.0948013475569915</v>
      </c>
    </row>
    <row r="41" spans="1:19" ht="15" customHeight="1" x14ac:dyDescent="0.25">
      <c r="A41" s="7">
        <v>2.539678636516328</v>
      </c>
      <c r="B41" s="7">
        <v>16.254000000000001</v>
      </c>
      <c r="D41" s="7">
        <f t="shared" si="2"/>
        <v>12.898991359549168</v>
      </c>
    </row>
    <row r="42" spans="1:19" ht="15" customHeight="1" x14ac:dyDescent="0.25">
      <c r="A42" s="7">
        <v>1.606057882476307</v>
      </c>
      <c r="B42" s="7">
        <v>-0.14399999999999999</v>
      </c>
      <c r="D42" s="7">
        <f t="shared" si="2"/>
        <v>3.3240515754600928</v>
      </c>
    </row>
    <row r="43" spans="1:19" ht="15" customHeight="1" x14ac:dyDescent="0.25">
      <c r="A43" s="7">
        <v>1.4614976786688203</v>
      </c>
      <c r="B43" s="7">
        <v>-1.0660000000000001</v>
      </c>
      <c r="D43" s="7">
        <f t="shared" si="2"/>
        <v>1.8414846545313015</v>
      </c>
    </row>
    <row r="44" spans="1:19" ht="15" customHeight="1" x14ac:dyDescent="0.25">
      <c r="A44" s="7">
        <v>0.35269630794937257</v>
      </c>
      <c r="B44" s="7">
        <v>-11.984999999999999</v>
      </c>
      <c r="D44" s="7">
        <f t="shared" si="2"/>
        <v>-9.5300559964373868</v>
      </c>
    </row>
    <row r="45" spans="1:19" ht="15" customHeight="1" x14ac:dyDescent="0.25">
      <c r="A45" s="7">
        <v>0.7800366044320981</v>
      </c>
      <c r="B45" s="7">
        <v>-4.5869999999999997</v>
      </c>
      <c r="D45" s="7">
        <f t="shared" si="2"/>
        <v>-5.1473796383650487</v>
      </c>
    </row>
    <row r="46" spans="1:19" ht="15" customHeight="1" x14ac:dyDescent="0.25">
      <c r="A46" s="7">
        <v>0.42635173637245316</v>
      </c>
      <c r="B46" s="7">
        <v>-13.081</v>
      </c>
      <c r="D46" s="7">
        <f t="shared" si="2"/>
        <v>-8.7746675918089601</v>
      </c>
    </row>
    <row r="47" spans="1:19" ht="15" customHeight="1" x14ac:dyDescent="0.25">
      <c r="A47" s="7">
        <v>-8.0413027113536373E-2</v>
      </c>
      <c r="B47" s="7">
        <v>-17.209</v>
      </c>
      <c r="D47" s="7">
        <f t="shared" si="2"/>
        <v>-13.971897916948555</v>
      </c>
    </row>
    <row r="48" spans="1:19" ht="15" customHeight="1" x14ac:dyDescent="0.25">
      <c r="A48" s="7">
        <v>-0.79930037676240318</v>
      </c>
      <c r="B48" s="7">
        <v>-17.998999999999999</v>
      </c>
      <c r="D48" s="7">
        <f t="shared" si="2"/>
        <v>-21.344595079737019</v>
      </c>
    </row>
    <row r="49" spans="1:4" ht="15" customHeight="1" x14ac:dyDescent="0.25">
      <c r="A49" s="7">
        <v>3.35261001206527</v>
      </c>
      <c r="B49" s="7">
        <v>19.832999999999998</v>
      </c>
      <c r="D49" s="7">
        <f t="shared" si="2"/>
        <v>21.236176384405802</v>
      </c>
    </row>
    <row r="50" spans="1:4" ht="15" customHeight="1" x14ac:dyDescent="0.25">
      <c r="A50" s="7">
        <v>2.0406405989560881</v>
      </c>
      <c r="B50" s="7">
        <v>9.8930000000000007</v>
      </c>
      <c r="D50" s="7">
        <f t="shared" si="2"/>
        <v>7.7810040623168568</v>
      </c>
    </row>
    <row r="51" spans="1:4" ht="15" customHeight="1" x14ac:dyDescent="0.25">
      <c r="A51" s="7">
        <v>0.57619496752886334</v>
      </c>
      <c r="B51" s="7">
        <v>-3.778</v>
      </c>
      <c r="D51" s="7">
        <f t="shared" si="2"/>
        <v>-7.237919496645616</v>
      </c>
    </row>
    <row r="52" spans="1:4" ht="15" customHeight="1" x14ac:dyDescent="0.25">
      <c r="A52" s="7">
        <v>1.5249588083534036</v>
      </c>
      <c r="B52" s="7">
        <v>-1.506</v>
      </c>
      <c r="D52" s="7">
        <f t="shared" si="2"/>
        <v>2.4923233304398558</v>
      </c>
    </row>
    <row r="53" spans="1:4" ht="15" customHeight="1" x14ac:dyDescent="0.25">
      <c r="A53" s="7">
        <v>2.1932941687409766</v>
      </c>
      <c r="B53" s="7">
        <v>12.111000000000001</v>
      </c>
      <c r="D53" s="7">
        <f t="shared" si="2"/>
        <v>9.3465741636579089</v>
      </c>
    </row>
    <row r="54" spans="1:4" ht="15" customHeight="1" x14ac:dyDescent="0.25">
      <c r="A54" s="7">
        <v>0.51877743013756117</v>
      </c>
      <c r="B54" s="7">
        <v>-3.25</v>
      </c>
      <c r="D54" s="7">
        <f t="shared" si="2"/>
        <v>-7.8267768680069585</v>
      </c>
    </row>
    <row r="55" spans="1:4" ht="15" customHeight="1" x14ac:dyDescent="0.25">
      <c r="A55" s="7">
        <v>1.5232364527619211</v>
      </c>
      <c r="B55" s="7">
        <v>-0.57499999999999996</v>
      </c>
      <c r="D55" s="7">
        <f t="shared" si="2"/>
        <v>2.4746593582071572</v>
      </c>
    </row>
    <row r="56" spans="1:4" ht="15" customHeight="1" x14ac:dyDescent="0.25">
      <c r="A56" s="7">
        <v>1.5457328042102745</v>
      </c>
      <c r="B56" s="7">
        <v>4.4640000000000004</v>
      </c>
      <c r="D56" s="7">
        <f t="shared" si="2"/>
        <v>2.7053753202801847</v>
      </c>
    </row>
    <row r="57" spans="1:4" ht="15" customHeight="1" x14ac:dyDescent="0.25">
      <c r="A57" s="7">
        <v>1.8724176167452242</v>
      </c>
      <c r="B57" s="7">
        <v>7.5940000000000003</v>
      </c>
      <c r="D57" s="7">
        <f t="shared" si="2"/>
        <v>6.0557586476247742</v>
      </c>
    </row>
    <row r="58" spans="1:4" ht="15" customHeight="1" x14ac:dyDescent="0.25">
      <c r="A58" s="7">
        <v>1.2083779135209625</v>
      </c>
      <c r="B58" s="7">
        <v>-0.76400000000000001</v>
      </c>
      <c r="D58" s="7">
        <f t="shared" si="2"/>
        <v>-0.75443718950004346</v>
      </c>
    </row>
    <row r="59" spans="1:4" ht="15" customHeight="1" x14ac:dyDescent="0.25">
      <c r="A59" s="7">
        <v>-1.6339095585281029</v>
      </c>
      <c r="B59" s="7">
        <v>-33.64</v>
      </c>
      <c r="D59" s="7">
        <f t="shared" si="2"/>
        <v>-29.90410130758579</v>
      </c>
    </row>
    <row r="60" spans="1:4" ht="15" customHeight="1" x14ac:dyDescent="0.25">
      <c r="A60" s="7">
        <v>1.7577820623628213</v>
      </c>
      <c r="B60" s="7">
        <v>7.819</v>
      </c>
      <c r="D60" s="7">
        <f t="shared" si="2"/>
        <v>4.8800901274280584</v>
      </c>
    </row>
    <row r="61" spans="1:4" ht="15" customHeight="1" x14ac:dyDescent="0.25">
      <c r="A61" s="7">
        <v>2.6137672117911279</v>
      </c>
      <c r="B61" s="7">
        <v>15.5</v>
      </c>
      <c r="D61" s="7">
        <f t="shared" si="2"/>
        <v>13.658821990857895</v>
      </c>
    </row>
    <row r="62" spans="1:4" ht="15" customHeight="1" x14ac:dyDescent="0.25">
      <c r="A62" s="7">
        <v>1.5844414671519189</v>
      </c>
      <c r="B62" s="7">
        <v>1.583</v>
      </c>
      <c r="D62" s="7">
        <f t="shared" si="2"/>
        <v>3.1023599793990186</v>
      </c>
    </row>
    <row r="63" spans="1:4" ht="15" customHeight="1" x14ac:dyDescent="0.25">
      <c r="A63" s="7">
        <v>3.7838162294647191</v>
      </c>
      <c r="B63" s="7">
        <v>28.901</v>
      </c>
      <c r="D63" s="7">
        <f t="shared" si="2"/>
        <v>25.658500490053903</v>
      </c>
    </row>
    <row r="64" spans="1:4" ht="15" customHeight="1" x14ac:dyDescent="0.25">
      <c r="A64" s="7">
        <v>3.9643327378726099</v>
      </c>
      <c r="B64" s="7">
        <v>22.1</v>
      </c>
      <c r="D64" s="7">
        <f t="shared" si="2"/>
        <v>27.50982469269205</v>
      </c>
    </row>
    <row r="65" spans="1:4" ht="15" customHeight="1" x14ac:dyDescent="0.25">
      <c r="A65" s="7">
        <v>3.2104628113884246</v>
      </c>
      <c r="B65" s="7">
        <v>17.855</v>
      </c>
      <c r="D65" s="7">
        <f t="shared" si="2"/>
        <v>19.778356513684209</v>
      </c>
    </row>
    <row r="66" spans="1:4" ht="15" customHeight="1" x14ac:dyDescent="0.25">
      <c r="A66" s="7">
        <v>1.5993867388388026</v>
      </c>
      <c r="B66" s="7">
        <v>4.8220000000000001</v>
      </c>
      <c r="D66" s="7">
        <f t="shared" ref="D66:D76" si="3">$H$3*A66+$I$3</f>
        <v>3.2556342889508691</v>
      </c>
    </row>
    <row r="67" spans="1:4" ht="15" customHeight="1" x14ac:dyDescent="0.25">
      <c r="A67" s="7">
        <v>3.0511295714532025</v>
      </c>
      <c r="B67" s="7">
        <v>17.45</v>
      </c>
      <c r="D67" s="7">
        <f t="shared" si="3"/>
        <v>18.144281680426836</v>
      </c>
    </row>
    <row r="68" spans="1:4" ht="15" customHeight="1" x14ac:dyDescent="0.25">
      <c r="A68" s="7">
        <v>3.2115610262408154</v>
      </c>
      <c r="B68" s="7">
        <v>25.745999999999999</v>
      </c>
      <c r="D68" s="7">
        <f t="shared" si="3"/>
        <v>19.789619482117729</v>
      </c>
    </row>
    <row r="69" spans="1:4" ht="15" customHeight="1" x14ac:dyDescent="0.25">
      <c r="A69" s="7">
        <v>2.7320163023105124</v>
      </c>
      <c r="B69" s="7">
        <v>19.315999999999999</v>
      </c>
      <c r="D69" s="7">
        <f t="shared" si="3"/>
        <v>14.871549874580442</v>
      </c>
    </row>
    <row r="70" spans="1:4" ht="15" customHeight="1" x14ac:dyDescent="0.25">
      <c r="A70" s="7">
        <v>2.0529034297069302</v>
      </c>
      <c r="B70" s="7">
        <v>8.3719999999999999</v>
      </c>
      <c r="D70" s="7">
        <f t="shared" si="3"/>
        <v>7.9067680467973851</v>
      </c>
    </row>
    <row r="71" spans="1:4" ht="15" customHeight="1" x14ac:dyDescent="0.25">
      <c r="A71" s="7">
        <v>4.8729247661540285</v>
      </c>
      <c r="B71" s="7">
        <v>36.956000000000003</v>
      </c>
      <c r="D71" s="7">
        <f t="shared" si="3"/>
        <v>36.828077228801604</v>
      </c>
    </row>
    <row r="72" spans="1:4" ht="15" customHeight="1" x14ac:dyDescent="0.25">
      <c r="A72" s="7">
        <v>1.8131685843982268</v>
      </c>
      <c r="B72" s="7">
        <v>-1.786</v>
      </c>
      <c r="D72" s="7">
        <f t="shared" si="3"/>
        <v>5.4481180028199496</v>
      </c>
    </row>
    <row r="73" spans="1:4" ht="15" customHeight="1" x14ac:dyDescent="0.25">
      <c r="A73" s="7">
        <v>1.5187617388291983</v>
      </c>
      <c r="B73" s="7">
        <v>1.673</v>
      </c>
      <c r="D73" s="7">
        <f t="shared" si="3"/>
        <v>2.4287680085649779</v>
      </c>
    </row>
    <row r="74" spans="1:4" ht="15" customHeight="1" x14ac:dyDescent="0.25">
      <c r="A74" s="7">
        <v>0.93959664960857481</v>
      </c>
      <c r="B74" s="7">
        <v>3.1219999999999999</v>
      </c>
      <c r="D74" s="7">
        <f t="shared" si="3"/>
        <v>-3.5109787572790161</v>
      </c>
    </row>
    <row r="75" spans="1:4" ht="15" customHeight="1" x14ac:dyDescent="0.25">
      <c r="A75" s="7">
        <v>0.46003146204748191</v>
      </c>
      <c r="B75" s="7">
        <v>-4.883</v>
      </c>
      <c r="D75" s="7">
        <f t="shared" si="3"/>
        <v>-8.4292582337933233</v>
      </c>
    </row>
    <row r="76" spans="1:4" ht="15" customHeight="1" x14ac:dyDescent="0.25">
      <c r="A76" s="7">
        <v>3.4356275515747257</v>
      </c>
      <c r="B76" s="7">
        <v>24.882000000000001</v>
      </c>
      <c r="D76" s="7">
        <f t="shared" si="3"/>
        <v>22.08757984602186</v>
      </c>
    </row>
  </sheetData>
  <mergeCells count="1"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07CD-CBBF-40A0-A4B1-51E500FFF0AF}">
  <sheetPr>
    <tabColor theme="9"/>
  </sheetPr>
  <dimension ref="A1:Z76"/>
  <sheetViews>
    <sheetView workbookViewId="0">
      <selection activeCell="P22" sqref="P22"/>
    </sheetView>
  </sheetViews>
  <sheetFormatPr defaultRowHeight="15" x14ac:dyDescent="0.25"/>
  <cols>
    <col min="1" max="2" width="9.28515625" style="6" bestFit="1" customWidth="1"/>
    <col min="3" max="3" width="9.140625" style="6"/>
    <col min="4" max="4" width="23.5703125" style="6" bestFit="1" customWidth="1"/>
    <col min="5" max="5" width="9.140625" style="6"/>
    <col min="6" max="6" width="9.28515625" style="6" bestFit="1" customWidth="1"/>
    <col min="7" max="7" width="9.140625" style="6"/>
    <col min="8" max="8" width="13.42578125" style="6" customWidth="1"/>
    <col min="9" max="9" width="11.42578125" style="6" bestFit="1" customWidth="1"/>
    <col min="10" max="10" width="10.5703125" style="6" bestFit="1" customWidth="1"/>
    <col min="11" max="16384" width="9.140625" style="6"/>
  </cols>
  <sheetData>
    <row r="1" spans="1:26" ht="15" customHeight="1" x14ac:dyDescent="0.25">
      <c r="A1" s="3" t="s">
        <v>0</v>
      </c>
      <c r="B1" s="3" t="s">
        <v>1</v>
      </c>
      <c r="D1" s="3" t="s">
        <v>2</v>
      </c>
      <c r="F1" s="3" t="s">
        <v>3</v>
      </c>
      <c r="H1" s="8" t="s">
        <v>4</v>
      </c>
      <c r="I1" s="8"/>
      <c r="J1" s="8"/>
      <c r="Q1" s="6" t="s">
        <v>12</v>
      </c>
    </row>
    <row r="2" spans="1:26" ht="15" customHeight="1" x14ac:dyDescent="0.25">
      <c r="A2" s="7">
        <v>1.0619998571783071</v>
      </c>
      <c r="B2" s="7">
        <v>4.3074654860587955</v>
      </c>
      <c r="D2" s="7">
        <f>$H$3*A2*A2+$I$3*A2+$J$3</f>
        <v>2.4938393228508682</v>
      </c>
      <c r="F2" s="3">
        <f>SUMXMY2(B2:B76,D2:D76)</f>
        <v>70.253398571413612</v>
      </c>
      <c r="H2" s="3" t="s">
        <v>5</v>
      </c>
      <c r="I2" s="3" t="s">
        <v>6</v>
      </c>
      <c r="J2" s="3" t="s">
        <v>7</v>
      </c>
      <c r="Q2" s="6" t="s">
        <v>13</v>
      </c>
      <c r="R2" s="6" t="s">
        <v>14</v>
      </c>
      <c r="S2" s="6" t="s">
        <v>15</v>
      </c>
    </row>
    <row r="3" spans="1:26" ht="15" customHeight="1" x14ac:dyDescent="0.25">
      <c r="A3" s="7">
        <v>1.3013083768455544</v>
      </c>
      <c r="B3" s="7">
        <v>2.3717191146496228</v>
      </c>
      <c r="D3" s="7">
        <f>$H$3*A3*A3+$I$3*A3+$J$3</f>
        <v>2.8677531783981483</v>
      </c>
      <c r="H3" s="4">
        <v>1.4915218903678469</v>
      </c>
      <c r="I3" s="4">
        <v>-1.962449810239387</v>
      </c>
      <c r="J3" s="4">
        <v>2.8957571785826799</v>
      </c>
      <c r="Q3" s="6">
        <f>$F$2 / (COUNT(A2:A76) - 2)</f>
        <v>0.96237532289607686</v>
      </c>
      <c r="R3" s="6">
        <f>(H3^2)*(SUMXMY2(B2:B76,D2:D76))/Q3</f>
        <v>162.39854110959271</v>
      </c>
      <c r="S3" s="6">
        <f>_xlfn.F.INV.RT(0.05,1,COUNT(A2:A76) - 2)</f>
        <v>3.9720375438052256</v>
      </c>
    </row>
    <row r="4" spans="1:26" ht="15" customHeight="1" x14ac:dyDescent="0.25">
      <c r="A4" s="7">
        <v>0.60844053374603391</v>
      </c>
      <c r="B4" s="7">
        <v>0.59558134499926085</v>
      </c>
      <c r="D4" s="7">
        <f t="shared" ref="D4:D67" si="0">$H$3*A4*A4+$I$3*A4+$J$3</f>
        <v>2.2538843980537866</v>
      </c>
      <c r="F4" s="3"/>
      <c r="U4" s="6" t="s">
        <v>16</v>
      </c>
    </row>
    <row r="5" spans="1:26" ht="15" customHeight="1" x14ac:dyDescent="0.25">
      <c r="A5" s="7">
        <v>2.9850627394480398</v>
      </c>
      <c r="B5" s="7">
        <v>8.9729603473119059</v>
      </c>
      <c r="D5" s="7">
        <f t="shared" si="0"/>
        <v>10.328075669717085</v>
      </c>
      <c r="F5" s="3"/>
    </row>
    <row r="6" spans="1:26" ht="15" customHeight="1" x14ac:dyDescent="0.25">
      <c r="A6" s="7">
        <v>0.32638348935870454</v>
      </c>
      <c r="B6" s="7">
        <v>2.339668448135054</v>
      </c>
      <c r="D6" s="7">
        <f t="shared" si="0"/>
        <v>2.414132094363608</v>
      </c>
    </row>
    <row r="7" spans="1:26" ht="15" customHeight="1" x14ac:dyDescent="0.25">
      <c r="A7" s="7">
        <v>2.467336291068932</v>
      </c>
      <c r="B7" s="7">
        <v>7.1780916050595653</v>
      </c>
      <c r="D7" s="7">
        <f t="shared" si="0"/>
        <v>7.1337435040952215</v>
      </c>
    </row>
    <row r="8" spans="1:26" ht="15" customHeight="1" x14ac:dyDescent="0.25">
      <c r="A8" s="7">
        <v>-0.21862097886332776</v>
      </c>
      <c r="B8" s="7">
        <v>2.7078949240021339</v>
      </c>
      <c r="D8" s="7">
        <f t="shared" si="0"/>
        <v>3.3960773632937427</v>
      </c>
    </row>
    <row r="9" spans="1:26" ht="15" customHeight="1" x14ac:dyDescent="0.25">
      <c r="A9" s="7">
        <v>2.8395560927165207</v>
      </c>
      <c r="B9" s="7">
        <v>9.1959244405064364</v>
      </c>
      <c r="D9" s="7">
        <f t="shared" si="0"/>
        <v>9.3495294027220019</v>
      </c>
      <c r="Q9" s="6" t="s">
        <v>17</v>
      </c>
    </row>
    <row r="10" spans="1:26" ht="15" customHeight="1" x14ac:dyDescent="0.25">
      <c r="A10" s="7">
        <v>1.7992260306200478</v>
      </c>
      <c r="B10" s="7">
        <v>4.499341604926129</v>
      </c>
      <c r="D10" s="7">
        <f t="shared" si="0"/>
        <v>4.1932424022890737</v>
      </c>
    </row>
    <row r="11" spans="1:26" ht="15" customHeight="1" x14ac:dyDescent="0.25">
      <c r="A11" s="7">
        <v>0.27952518545498606</v>
      </c>
      <c r="B11" s="7">
        <v>3.1504254415237973</v>
      </c>
      <c r="D11" s="7">
        <f t="shared" si="0"/>
        <v>2.4637420939750085</v>
      </c>
      <c r="Q11" s="6" t="s">
        <v>18</v>
      </c>
      <c r="R11" s="6" t="s">
        <v>19</v>
      </c>
      <c r="S11" s="6" t="s">
        <v>20</v>
      </c>
      <c r="U11" s="6" t="s">
        <v>18</v>
      </c>
      <c r="V11" s="6" t="s">
        <v>19</v>
      </c>
      <c r="W11" s="6" t="s">
        <v>21</v>
      </c>
      <c r="Y11" s="6" t="s">
        <v>22</v>
      </c>
      <c r="Z11" s="6">
        <f>COUNT(Q12:Q36)</f>
        <v>25</v>
      </c>
    </row>
    <row r="12" spans="1:26" ht="15" customHeight="1" x14ac:dyDescent="0.25">
      <c r="A12" s="7">
        <v>2.8443479929264868</v>
      </c>
      <c r="B12" s="7">
        <v>10.913241981109588</v>
      </c>
      <c r="D12" s="7">
        <f t="shared" si="0"/>
        <v>9.3807496750977641</v>
      </c>
      <c r="Q12" s="12">
        <v>-1</v>
      </c>
      <c r="R12" s="13">
        <v>6.9240000000000004</v>
      </c>
      <c r="S12" s="6">
        <v>-23.647600000000004</v>
      </c>
      <c r="U12" s="6">
        <v>-1</v>
      </c>
      <c r="V12" s="6">
        <f>AVERAGE(R12:R16)</f>
        <v>6.6757999999999997</v>
      </c>
      <c r="W12" s="6">
        <f>$H$3*$H$3*U12 + $I$3*U12+ $J$3</f>
        <v>2.6335694393755915</v>
      </c>
      <c r="Y12" s="6" t="s">
        <v>23</v>
      </c>
      <c r="Z12" s="6">
        <f>COUNT(U12:U16)</f>
        <v>5</v>
      </c>
    </row>
    <row r="13" spans="1:26" ht="15" customHeight="1" x14ac:dyDescent="0.25">
      <c r="A13" s="7">
        <v>0.32903011894086376</v>
      </c>
      <c r="B13" s="7">
        <v>4.1469238970106286</v>
      </c>
      <c r="D13" s="7">
        <f t="shared" si="0"/>
        <v>2.4115254657657053</v>
      </c>
      <c r="Q13" s="12">
        <v>-1</v>
      </c>
      <c r="R13" s="13">
        <v>5.923</v>
      </c>
      <c r="S13" s="6">
        <v>-23.647600000000004</v>
      </c>
      <c r="U13" s="6">
        <v>0.5</v>
      </c>
      <c r="V13" s="6">
        <f>AVERAGE(R17:R21)</f>
        <v>2.3959999999999999</v>
      </c>
      <c r="W13" s="6">
        <f t="shared" ref="W13:W16" si="1">$H$3*$H$3*U13 + $I$3*U13+ $J$3</f>
        <v>3.0268510481862241</v>
      </c>
    </row>
    <row r="14" spans="1:26" ht="15" customHeight="1" x14ac:dyDescent="0.25">
      <c r="A14" s="7">
        <v>2.398138523552916</v>
      </c>
      <c r="B14" s="7">
        <v>7.651453716665678</v>
      </c>
      <c r="D14" s="7">
        <f t="shared" si="0"/>
        <v>6.7673750671193833</v>
      </c>
      <c r="Q14" s="12">
        <v>-1</v>
      </c>
      <c r="R14" s="13">
        <v>6.726</v>
      </c>
      <c r="S14" s="6">
        <v>-23.647600000000004</v>
      </c>
      <c r="U14" s="6">
        <v>1</v>
      </c>
      <c r="V14" s="6">
        <f>AVERAGE(R22:R26)</f>
        <v>2.2206000000000001</v>
      </c>
      <c r="W14" s="6">
        <f t="shared" si="1"/>
        <v>3.1579449177897683</v>
      </c>
      <c r="Y14" s="6" t="s">
        <v>24</v>
      </c>
      <c r="Z14" s="6">
        <f>5*SUMXMY2(V12:V16,W12:W16)</f>
        <v>328.28812135832925</v>
      </c>
    </row>
    <row r="15" spans="1:26" ht="15" customHeight="1" x14ac:dyDescent="0.25">
      <c r="A15" s="7">
        <v>1.1065986351823085</v>
      </c>
      <c r="B15" s="7">
        <v>1.7568564344019788</v>
      </c>
      <c r="D15" s="7">
        <f t="shared" si="0"/>
        <v>2.5505717475348813</v>
      </c>
      <c r="Q15" s="12">
        <v>-1</v>
      </c>
      <c r="R15" s="13">
        <v>6.5460000000000003</v>
      </c>
      <c r="S15" s="6">
        <v>-23.647600000000004</v>
      </c>
      <c r="U15" s="6">
        <v>2</v>
      </c>
      <c r="V15" s="6">
        <f>AVERAGE(R27:R31)</f>
        <v>5.0206</v>
      </c>
      <c r="W15" s="6">
        <f t="shared" si="1"/>
        <v>3.4201326569968566</v>
      </c>
      <c r="Y15" s="6" t="s">
        <v>25</v>
      </c>
      <c r="Z15" s="6">
        <f>SUMXMY2(R12:R36,S12:S36)</f>
        <v>5440.8210402000022</v>
      </c>
    </row>
    <row r="16" spans="1:26" ht="15" customHeight="1" x14ac:dyDescent="0.25">
      <c r="A16" s="7">
        <v>0.60323253971000668</v>
      </c>
      <c r="B16" s="7">
        <v>2.2602249370791836</v>
      </c>
      <c r="D16" s="7">
        <f t="shared" si="0"/>
        <v>2.2546927458967727</v>
      </c>
      <c r="Q16" s="12">
        <v>-1</v>
      </c>
      <c r="R16" s="13">
        <v>7.26</v>
      </c>
      <c r="S16" s="6">
        <v>-23.647600000000004</v>
      </c>
      <c r="U16" s="6">
        <v>3</v>
      </c>
      <c r="V16" s="6">
        <f>AVERAGE(R32:R36)</f>
        <v>10.4262</v>
      </c>
      <c r="W16" s="6">
        <f t="shared" si="1"/>
        <v>3.682320396203945</v>
      </c>
    </row>
    <row r="17" spans="1:26" ht="15" customHeight="1" x14ac:dyDescent="0.25">
      <c r="A17" s="7">
        <v>-1.2148143999511376</v>
      </c>
      <c r="B17" s="7">
        <v>5.6497774975261752</v>
      </c>
      <c r="D17" s="7">
        <f t="shared" si="0"/>
        <v>7.4809187327483304</v>
      </c>
      <c r="Q17" s="12">
        <v>0.5</v>
      </c>
      <c r="R17" s="13">
        <v>2.4889999999999999</v>
      </c>
      <c r="S17" s="6">
        <v>-8.0616000000000003</v>
      </c>
      <c r="Y17" s="6" t="s">
        <v>14</v>
      </c>
      <c r="Z17" s="6">
        <f>Z14*(Z11-Z12)/((Z12-2)*Z15)</f>
        <v>0.40225316354859253</v>
      </c>
    </row>
    <row r="18" spans="1:26" ht="15" customHeight="1" x14ac:dyDescent="0.25">
      <c r="A18" s="7">
        <v>3.0732337033114163</v>
      </c>
      <c r="B18" s="7">
        <v>12.936713174355999</v>
      </c>
      <c r="D18" s="7">
        <f t="shared" si="0"/>
        <v>10.951764616981496</v>
      </c>
      <c r="Q18" s="12">
        <v>0.5</v>
      </c>
      <c r="R18" s="13">
        <v>2.552</v>
      </c>
      <c r="S18" s="6">
        <v>-8.0616000000000003</v>
      </c>
      <c r="Y18" s="6" t="s">
        <v>26</v>
      </c>
      <c r="Z18" s="6">
        <f>_xlfn.F.INV(0.95,Z12-2,Z11-Z12)</f>
        <v>3.0983912121407773</v>
      </c>
    </row>
    <row r="19" spans="1:26" ht="15" customHeight="1" x14ac:dyDescent="0.25">
      <c r="A19" s="7">
        <v>2.516169335343875</v>
      </c>
      <c r="B19" s="7">
        <v>7.3712049004584852</v>
      </c>
      <c r="D19" s="7">
        <f t="shared" si="0"/>
        <v>7.4008875013248376</v>
      </c>
      <c r="Q19" s="12">
        <v>0.5</v>
      </c>
      <c r="R19" s="13">
        <v>1.8120000000000001</v>
      </c>
      <c r="S19" s="6">
        <v>-8.0616000000000003</v>
      </c>
    </row>
    <row r="20" spans="1:26" ht="15" customHeight="1" x14ac:dyDescent="0.25">
      <c r="A20" s="7">
        <v>1.7469585069775349</v>
      </c>
      <c r="B20" s="7">
        <v>3.2340107945720016</v>
      </c>
      <c r="D20" s="7">
        <f t="shared" si="0"/>
        <v>4.0193607879330688</v>
      </c>
      <c r="Q20" s="12">
        <v>0.5</v>
      </c>
      <c r="R20" s="13">
        <v>2.2549999999999999</v>
      </c>
      <c r="S20" s="6">
        <v>-8.0616000000000003</v>
      </c>
    </row>
    <row r="21" spans="1:26" ht="15" customHeight="1" x14ac:dyDescent="0.25">
      <c r="A21" s="7">
        <v>1.1585097505885642</v>
      </c>
      <c r="B21" s="7">
        <v>2.5518427630706384</v>
      </c>
      <c r="D21" s="7">
        <f t="shared" si="0"/>
        <v>2.6240783505783636</v>
      </c>
      <c r="Q21" s="12">
        <v>0.5</v>
      </c>
      <c r="R21" s="13">
        <v>2.8719999999999999</v>
      </c>
      <c r="S21" s="6">
        <v>-8.0616000000000003</v>
      </c>
    </row>
    <row r="22" spans="1:26" ht="15" customHeight="1" x14ac:dyDescent="0.25">
      <c r="A22" s="7">
        <v>-0.70848278331686743</v>
      </c>
      <c r="B22" s="7">
        <v>5.3337510084367867</v>
      </c>
      <c r="D22" s="7">
        <f t="shared" si="0"/>
        <v>5.0347852947073521</v>
      </c>
      <c r="Q22" s="12">
        <v>1</v>
      </c>
      <c r="R22" s="13">
        <v>1.841</v>
      </c>
      <c r="S22" s="6">
        <v>-2.1046</v>
      </c>
      <c r="W22" s="6" t="s">
        <v>27</v>
      </c>
    </row>
    <row r="23" spans="1:26" ht="15" customHeight="1" x14ac:dyDescent="0.25">
      <c r="A23" s="7">
        <v>2.9413012650038581</v>
      </c>
      <c r="B23" s="7">
        <v>9.6615066189757286</v>
      </c>
      <c r="D23" s="7">
        <f t="shared" si="0"/>
        <v>10.027134493984455</v>
      </c>
      <c r="Q23" s="12">
        <v>1</v>
      </c>
      <c r="R23" s="13">
        <v>2.653</v>
      </c>
      <c r="S23" s="6">
        <v>-2.1046</v>
      </c>
    </row>
    <row r="24" spans="1:26" ht="15" customHeight="1" x14ac:dyDescent="0.25">
      <c r="A24" s="7">
        <v>3.0082821391843027</v>
      </c>
      <c r="B24" s="7">
        <v>8.7552410873919513</v>
      </c>
      <c r="D24" s="7">
        <f t="shared" si="0"/>
        <v>10.490071739257489</v>
      </c>
      <c r="Q24" s="12">
        <v>1</v>
      </c>
      <c r="R24" s="13">
        <v>1.98</v>
      </c>
      <c r="S24" s="6">
        <v>-2.1046</v>
      </c>
    </row>
    <row r="25" spans="1:26" ht="15" customHeight="1" x14ac:dyDescent="0.25">
      <c r="A25" s="7">
        <v>3.1021658666431904</v>
      </c>
      <c r="B25" s="7">
        <v>11.130936017945684</v>
      </c>
      <c r="D25" s="7">
        <f t="shared" si="0"/>
        <v>11.161473437951106</v>
      </c>
      <c r="Q25" s="12">
        <v>1</v>
      </c>
      <c r="R25" s="13">
        <v>2.516</v>
      </c>
      <c r="S25" s="6">
        <v>-2.1046</v>
      </c>
    </row>
    <row r="26" spans="1:26" ht="15" customHeight="1" x14ac:dyDescent="0.25">
      <c r="A26" s="7">
        <v>1.0323361190457945</v>
      </c>
      <c r="B26" s="7">
        <v>3.0263641046336884</v>
      </c>
      <c r="D26" s="7">
        <f t="shared" si="0"/>
        <v>2.4593908788109937</v>
      </c>
      <c r="Q26" s="12">
        <v>1</v>
      </c>
      <c r="R26" s="13">
        <v>2.113</v>
      </c>
      <c r="S26" s="6">
        <v>-2.1046</v>
      </c>
    </row>
    <row r="27" spans="1:26" ht="15" customHeight="1" x14ac:dyDescent="0.25">
      <c r="A27" s="7">
        <v>1.5172695990841021</v>
      </c>
      <c r="B27" s="7">
        <v>1.3218267960866461</v>
      </c>
      <c r="D27" s="7">
        <f t="shared" si="0"/>
        <v>3.3518347803965973</v>
      </c>
      <c r="Q27" s="12">
        <v>2</v>
      </c>
      <c r="R27" s="13">
        <v>4.6230000000000002</v>
      </c>
      <c r="S27" s="6">
        <v>6.6504000000000003</v>
      </c>
    </row>
    <row r="28" spans="1:26" ht="15" customHeight="1" x14ac:dyDescent="0.25">
      <c r="A28" s="7">
        <v>1.1904654153695446</v>
      </c>
      <c r="B28" s="7">
        <v>1.4461498777566959</v>
      </c>
      <c r="D28" s="7">
        <f t="shared" si="0"/>
        <v>2.6733251638888742</v>
      </c>
      <c r="Q28" s="12">
        <v>2</v>
      </c>
      <c r="R28" s="13">
        <v>4.9619999999999997</v>
      </c>
      <c r="S28" s="6">
        <v>6.6504000000000003</v>
      </c>
    </row>
    <row r="29" spans="1:26" ht="15" customHeight="1" x14ac:dyDescent="0.25">
      <c r="A29" s="7">
        <v>0.32435758991050534</v>
      </c>
      <c r="B29" s="7">
        <v>2.7644031208492499</v>
      </c>
      <c r="D29" s="7">
        <f t="shared" si="0"/>
        <v>2.4161414933582566</v>
      </c>
      <c r="Q29" s="12">
        <v>2</v>
      </c>
      <c r="R29" s="13">
        <v>3.9369999999999998</v>
      </c>
      <c r="S29" s="6">
        <v>6.6504000000000003</v>
      </c>
    </row>
    <row r="30" spans="1:26" ht="15" customHeight="1" x14ac:dyDescent="0.25">
      <c r="A30" s="7">
        <v>1.2493188175212708</v>
      </c>
      <c r="B30" s="7">
        <v>0.91976859281737733</v>
      </c>
      <c r="D30" s="7">
        <f t="shared" si="0"/>
        <v>2.7719953515438585</v>
      </c>
      <c r="Q30" s="12">
        <v>2</v>
      </c>
      <c r="R30" s="13">
        <v>5.8239999999999998</v>
      </c>
      <c r="S30" s="6">
        <v>6.6504000000000003</v>
      </c>
    </row>
    <row r="31" spans="1:26" ht="15" customHeight="1" x14ac:dyDescent="0.25">
      <c r="A31" s="7">
        <v>2.542889721247775</v>
      </c>
      <c r="B31" s="7">
        <v>8.8530029993577646</v>
      </c>
      <c r="D31" s="7">
        <f t="shared" si="0"/>
        <v>7.5500740295849091</v>
      </c>
      <c r="Q31" s="12">
        <v>2</v>
      </c>
      <c r="R31" s="13">
        <v>5.7569999999999997</v>
      </c>
      <c r="S31" s="6">
        <v>6.6504000000000003</v>
      </c>
    </row>
    <row r="32" spans="1:26" ht="15" customHeight="1" x14ac:dyDescent="0.25">
      <c r="A32" s="7">
        <v>3.7768927010474727</v>
      </c>
      <c r="B32" s="7">
        <v>15.900178004068014</v>
      </c>
      <c r="D32" s="7">
        <f t="shared" si="0"/>
        <v>16.760232984229361</v>
      </c>
      <c r="Q32" s="12">
        <v>3</v>
      </c>
      <c r="R32" s="13">
        <v>9.9220000000000006</v>
      </c>
      <c r="S32" s="6">
        <v>16.496400000000001</v>
      </c>
    </row>
    <row r="33" spans="1:19" ht="15" customHeight="1" x14ac:dyDescent="0.25">
      <c r="A33" s="7">
        <v>0.47007569416018669</v>
      </c>
      <c r="B33" s="7">
        <v>3.5893417924237974</v>
      </c>
      <c r="D33" s="7">
        <f t="shared" si="0"/>
        <v>2.3028405414350415</v>
      </c>
      <c r="Q33" s="12">
        <v>3</v>
      </c>
      <c r="R33" s="13">
        <v>10.045999999999999</v>
      </c>
      <c r="S33" s="6">
        <v>16.496400000000001</v>
      </c>
    </row>
    <row r="34" spans="1:19" ht="15" customHeight="1" x14ac:dyDescent="0.25">
      <c r="A34" s="7">
        <v>1.1203587215859443</v>
      </c>
      <c r="B34" s="7">
        <v>2.1794667531115852</v>
      </c>
      <c r="D34" s="7">
        <f t="shared" si="0"/>
        <v>2.5692731612740025</v>
      </c>
      <c r="Q34" s="12">
        <v>3</v>
      </c>
      <c r="R34" s="13">
        <v>10.991</v>
      </c>
      <c r="S34" s="6">
        <v>16.496400000000001</v>
      </c>
    </row>
    <row r="35" spans="1:19" ht="15" customHeight="1" x14ac:dyDescent="0.25">
      <c r="A35" s="7">
        <v>0.69118010893726023</v>
      </c>
      <c r="B35" s="7">
        <v>2.5192259189518778</v>
      </c>
      <c r="D35" s="7">
        <f t="shared" si="0"/>
        <v>2.2518955726120633</v>
      </c>
      <c r="Q35" s="12">
        <v>3</v>
      </c>
      <c r="R35" s="13">
        <v>10.47</v>
      </c>
      <c r="S35" s="6">
        <v>16.496400000000001</v>
      </c>
    </row>
    <row r="36" spans="1:19" ht="15" customHeight="1" x14ac:dyDescent="0.25">
      <c r="A36" s="7">
        <v>0.21942350182507653</v>
      </c>
      <c r="B36" s="7">
        <v>1.8118150732843579</v>
      </c>
      <c r="D36" s="7">
        <f t="shared" si="0"/>
        <v>2.5369613860203497</v>
      </c>
      <c r="Q36" s="12">
        <v>3</v>
      </c>
      <c r="R36" s="13">
        <v>10.702</v>
      </c>
      <c r="S36" s="6">
        <v>16.496400000000001</v>
      </c>
    </row>
    <row r="37" spans="1:19" ht="15" customHeight="1" x14ac:dyDescent="0.25">
      <c r="A37" s="7">
        <v>0.56228481449943502</v>
      </c>
      <c r="B37" s="7">
        <v>2.2845682379629566</v>
      </c>
      <c r="D37" s="7">
        <f t="shared" si="0"/>
        <v>2.2638672951364431</v>
      </c>
    </row>
    <row r="38" spans="1:19" ht="15" customHeight="1" x14ac:dyDescent="0.25">
      <c r="A38" s="7">
        <v>2.0219487775320886</v>
      </c>
      <c r="B38" s="7">
        <v>6.2183375266585044</v>
      </c>
      <c r="D38" s="7">
        <f t="shared" si="0"/>
        <v>5.0255386128294459</v>
      </c>
    </row>
    <row r="39" spans="1:19" ht="15" customHeight="1" x14ac:dyDescent="0.25">
      <c r="A39" s="7">
        <v>1.8258458036725642</v>
      </c>
      <c r="B39" s="7">
        <v>4.6994447473730689</v>
      </c>
      <c r="D39" s="7">
        <f t="shared" si="0"/>
        <v>4.2849321923840886</v>
      </c>
    </row>
    <row r="40" spans="1:19" ht="15" customHeight="1" x14ac:dyDescent="0.25">
      <c r="A40" s="7">
        <v>2.1687446330033708</v>
      </c>
      <c r="B40" s="7">
        <v>5.5053122772168956</v>
      </c>
      <c r="D40" s="7">
        <f t="shared" si="0"/>
        <v>5.6550082172743954</v>
      </c>
    </row>
    <row r="41" spans="1:19" ht="15" customHeight="1" x14ac:dyDescent="0.25">
      <c r="A41" s="7">
        <v>2.539678636516328</v>
      </c>
      <c r="B41" s="7">
        <v>6.9997613756345061</v>
      </c>
      <c r="D41" s="7">
        <f t="shared" si="0"/>
        <v>7.5320331532085865</v>
      </c>
    </row>
    <row r="42" spans="1:19" ht="15" customHeight="1" x14ac:dyDescent="0.25">
      <c r="A42" s="7">
        <v>1.606057882476307</v>
      </c>
      <c r="B42" s="7">
        <v>5.2547128180277811</v>
      </c>
      <c r="D42" s="7">
        <f t="shared" si="0"/>
        <v>3.5912134528388537</v>
      </c>
    </row>
    <row r="43" spans="1:19" ht="15" customHeight="1" x14ac:dyDescent="0.25">
      <c r="A43" s="7">
        <v>1.4614976786688203</v>
      </c>
      <c r="B43" s="7">
        <v>3.9240704065491454</v>
      </c>
      <c r="D43" s="7">
        <f t="shared" si="0"/>
        <v>3.2134954993834981</v>
      </c>
    </row>
    <row r="44" spans="1:19" ht="15" customHeight="1" x14ac:dyDescent="0.25">
      <c r="A44" s="7">
        <v>0.35269630794937257</v>
      </c>
      <c r="B44" s="7">
        <v>1.752723715020625</v>
      </c>
      <c r="D44" s="7">
        <f t="shared" si="0"/>
        <v>2.3891457726544565</v>
      </c>
    </row>
    <row r="45" spans="1:19" ht="15" customHeight="1" x14ac:dyDescent="0.25">
      <c r="A45" s="7">
        <v>0.7800366044320981</v>
      </c>
      <c r="B45" s="7">
        <v>2.4215544196478822</v>
      </c>
      <c r="D45" s="7">
        <f t="shared" si="0"/>
        <v>2.2725015825797419</v>
      </c>
    </row>
    <row r="46" spans="1:19" ht="15" customHeight="1" x14ac:dyDescent="0.25">
      <c r="A46" s="7">
        <v>0.42635173637245316</v>
      </c>
      <c r="B46" s="7">
        <v>2.485374501473443</v>
      </c>
      <c r="D46" s="7">
        <f t="shared" si="0"/>
        <v>2.3301858839178142</v>
      </c>
    </row>
    <row r="47" spans="1:19" ht="15" customHeight="1" x14ac:dyDescent="0.25">
      <c r="A47" s="7">
        <v>-8.0413027113536373E-2</v>
      </c>
      <c r="B47" s="7">
        <v>2.9962639780249689</v>
      </c>
      <c r="D47" s="7">
        <f t="shared" si="0"/>
        <v>3.0632082691585554</v>
      </c>
    </row>
    <row r="48" spans="1:19" ht="15" customHeight="1" x14ac:dyDescent="0.25">
      <c r="A48" s="7">
        <v>-0.79930037676240318</v>
      </c>
      <c r="B48" s="7">
        <v>6.0579493807497649</v>
      </c>
      <c r="D48" s="7">
        <f t="shared" si="0"/>
        <v>5.4172491857807419</v>
      </c>
    </row>
    <row r="49" spans="1:4" ht="15" customHeight="1" x14ac:dyDescent="0.25">
      <c r="A49" s="7">
        <v>3.35261001206527</v>
      </c>
      <c r="B49" s="7">
        <v>14.466953391299803</v>
      </c>
      <c r="D49" s="7">
        <f t="shared" si="0"/>
        <v>13.08112523560937</v>
      </c>
    </row>
    <row r="50" spans="1:4" ht="15" customHeight="1" x14ac:dyDescent="0.25">
      <c r="A50" s="7">
        <v>2.0406405989560881</v>
      </c>
      <c r="B50" s="7">
        <v>4.5607806983387009</v>
      </c>
      <c r="D50" s="7">
        <f t="shared" si="0"/>
        <v>5.10211884027383</v>
      </c>
    </row>
    <row r="51" spans="1:4" ht="15" customHeight="1" x14ac:dyDescent="0.25">
      <c r="A51" s="7">
        <v>0.57619496752886334</v>
      </c>
      <c r="B51" s="7">
        <v>2.1773272211816099</v>
      </c>
      <c r="D51" s="7">
        <f t="shared" si="0"/>
        <v>2.2601896969741548</v>
      </c>
    </row>
    <row r="52" spans="1:4" ht="15" customHeight="1" x14ac:dyDescent="0.25">
      <c r="A52" s="7">
        <v>1.5249588083534036</v>
      </c>
      <c r="B52" s="7">
        <v>3.3007749078854953</v>
      </c>
      <c r="D52" s="7">
        <f t="shared" si="0"/>
        <v>3.3716352666842013</v>
      </c>
    </row>
    <row r="53" spans="1:4" ht="15" customHeight="1" x14ac:dyDescent="0.25">
      <c r="A53" s="7">
        <v>2.1932941687409766</v>
      </c>
      <c r="B53" s="7">
        <v>4.9000376401382466</v>
      </c>
      <c r="D53" s="7">
        <f t="shared" si="0"/>
        <v>5.766552139622223</v>
      </c>
    </row>
    <row r="54" spans="1:4" ht="15" customHeight="1" x14ac:dyDescent="0.25">
      <c r="A54" s="7">
        <v>0.51877743013756117</v>
      </c>
      <c r="B54" s="7">
        <v>1.2013093809329067</v>
      </c>
      <c r="D54" s="7">
        <f t="shared" si="0"/>
        <v>2.2790958284509539</v>
      </c>
    </row>
    <row r="55" spans="1:4" ht="15" customHeight="1" x14ac:dyDescent="0.25">
      <c r="A55" s="7">
        <v>1.5232364527619211</v>
      </c>
      <c r="B55" s="7">
        <v>3.8995054748991165</v>
      </c>
      <c r="D55" s="7">
        <f t="shared" si="0"/>
        <v>3.3671846995811956</v>
      </c>
    </row>
    <row r="56" spans="1:4" ht="15" customHeight="1" x14ac:dyDescent="0.25">
      <c r="A56" s="7">
        <v>1.5457328042102745</v>
      </c>
      <c r="B56" s="7">
        <v>1.8999622116867272</v>
      </c>
      <c r="D56" s="7">
        <f t="shared" si="0"/>
        <v>3.4260123215648171</v>
      </c>
    </row>
    <row r="57" spans="1:4" ht="15" customHeight="1" x14ac:dyDescent="0.25">
      <c r="A57" s="7">
        <v>1.8724176167452242</v>
      </c>
      <c r="B57" s="7">
        <v>6.0269489456324559</v>
      </c>
      <c r="D57" s="7">
        <f t="shared" si="0"/>
        <v>4.4504293699266899</v>
      </c>
    </row>
    <row r="58" spans="1:4" ht="15" customHeight="1" x14ac:dyDescent="0.25">
      <c r="A58" s="7">
        <v>1.2083779135209625</v>
      </c>
      <c r="B58" s="7">
        <v>2.5998692173234996</v>
      </c>
      <c r="D58" s="7">
        <f t="shared" si="0"/>
        <v>2.7022624020935209</v>
      </c>
    </row>
    <row r="59" spans="1:4" ht="15" customHeight="1" x14ac:dyDescent="0.25">
      <c r="A59" s="7">
        <v>-1.6339095585281029</v>
      </c>
      <c r="B59" s="7">
        <v>11.435635363321191</v>
      </c>
      <c r="D59" s="7">
        <f t="shared" si="0"/>
        <v>10.084079675901584</v>
      </c>
    </row>
    <row r="60" spans="1:4" ht="15" customHeight="1" x14ac:dyDescent="0.25">
      <c r="A60" s="7">
        <v>1.7577820623628213</v>
      </c>
      <c r="B60" s="7">
        <v>4.6869676023943851</v>
      </c>
      <c r="D60" s="7">
        <f t="shared" si="0"/>
        <v>4.0546991276937536</v>
      </c>
    </row>
    <row r="61" spans="1:4" ht="15" customHeight="1" x14ac:dyDescent="0.25">
      <c r="A61" s="7">
        <v>2.6137672117911279</v>
      </c>
      <c r="B61" s="7">
        <v>7.8857437848301952</v>
      </c>
      <c r="D61" s="7">
        <f t="shared" si="0"/>
        <v>7.9561181942827863</v>
      </c>
    </row>
    <row r="62" spans="1:4" ht="15" customHeight="1" x14ac:dyDescent="0.25">
      <c r="A62" s="7">
        <v>1.5844414671519189</v>
      </c>
      <c r="B62" s="7">
        <v>2.0993707531549304</v>
      </c>
      <c r="D62" s="7">
        <f t="shared" si="0"/>
        <v>3.5307685555749302</v>
      </c>
    </row>
    <row r="63" spans="1:4" ht="15" customHeight="1" x14ac:dyDescent="0.25">
      <c r="A63" s="7">
        <v>3.7838162294647191</v>
      </c>
      <c r="B63" s="7">
        <v>18.163431781687233</v>
      </c>
      <c r="D63" s="7">
        <f t="shared" si="0"/>
        <v>16.824722280136839</v>
      </c>
    </row>
    <row r="64" spans="1:4" ht="15" customHeight="1" x14ac:dyDescent="0.25">
      <c r="A64" s="7">
        <v>3.9643327378726099</v>
      </c>
      <c r="B64" s="7">
        <v>17.041205278325769</v>
      </c>
      <c r="D64" s="7">
        <f t="shared" si="0"/>
        <v>18.556612822368322</v>
      </c>
    </row>
    <row r="65" spans="1:4" ht="15" customHeight="1" x14ac:dyDescent="0.25">
      <c r="A65" s="7">
        <v>3.2104628113884246</v>
      </c>
      <c r="B65" s="7">
        <v>10.951462066566926</v>
      </c>
      <c r="D65" s="7">
        <f t="shared" si="0"/>
        <v>11.968607756702596</v>
      </c>
    </row>
    <row r="66" spans="1:4" ht="15" customHeight="1" x14ac:dyDescent="0.25">
      <c r="A66" s="7">
        <v>1.5993867388388026</v>
      </c>
      <c r="B66" s="7">
        <v>3.2541606193254831</v>
      </c>
      <c r="D66" s="7">
        <f t="shared" si="0"/>
        <v>3.5724105609075165</v>
      </c>
    </row>
    <row r="67" spans="1:4" ht="15" customHeight="1" x14ac:dyDescent="0.25">
      <c r="A67" s="7">
        <v>3.0511295714532025</v>
      </c>
      <c r="B67" s="7">
        <v>11.490509741178172</v>
      </c>
      <c r="D67" s="7">
        <f t="shared" si="0"/>
        <v>10.793229979645503</v>
      </c>
    </row>
    <row r="68" spans="1:4" ht="15" customHeight="1" x14ac:dyDescent="0.25">
      <c r="A68" s="7">
        <v>3.2115610262408154</v>
      </c>
      <c r="B68" s="7">
        <v>11.198414335025539</v>
      </c>
      <c r="D68" s="7">
        <f t="shared" ref="D68:D76" si="2">$H$3*A68*A68+$I$3*A68+$J$3</f>
        <v>11.976971914026144</v>
      </c>
    </row>
    <row r="69" spans="1:4" ht="15" customHeight="1" x14ac:dyDescent="0.25">
      <c r="A69" s="7">
        <v>2.7320163023105124</v>
      </c>
      <c r="B69" s="7">
        <v>9.43618608635561</v>
      </c>
      <c r="D69" s="7">
        <f t="shared" si="2"/>
        <v>8.6669020453341563</v>
      </c>
    </row>
    <row r="70" spans="1:4" ht="15" customHeight="1" x14ac:dyDescent="0.25">
      <c r="A70" s="7">
        <v>2.0529034297069302</v>
      </c>
      <c r="B70" s="7">
        <v>4.5626105095897831</v>
      </c>
      <c r="D70" s="7">
        <f t="shared" si="2"/>
        <v>5.1529257189284747</v>
      </c>
    </row>
    <row r="71" spans="1:4" ht="15" customHeight="1" x14ac:dyDescent="0.25">
      <c r="A71" s="7">
        <v>4.8729247661540285</v>
      </c>
      <c r="B71" s="7">
        <v>28.595300722161269</v>
      </c>
      <c r="D71" s="7">
        <f t="shared" si="2"/>
        <v>28.749664492175977</v>
      </c>
    </row>
    <row r="72" spans="1:4" ht="15" customHeight="1" x14ac:dyDescent="0.25">
      <c r="A72" s="7">
        <v>1.8131685843982268</v>
      </c>
      <c r="B72" s="7">
        <v>4.8734083758290163</v>
      </c>
      <c r="D72" s="7">
        <f t="shared" si="2"/>
        <v>4.2410028410324845</v>
      </c>
    </row>
    <row r="73" spans="1:4" ht="15" customHeight="1" x14ac:dyDescent="0.25">
      <c r="A73" s="7">
        <v>1.5187617388291983</v>
      </c>
      <c r="B73" s="7">
        <v>4.0955539275944908</v>
      </c>
      <c r="D73" s="7">
        <f t="shared" si="2"/>
        <v>3.3556633981886161</v>
      </c>
    </row>
    <row r="74" spans="1:4" ht="15" customHeight="1" x14ac:dyDescent="0.25">
      <c r="A74" s="7">
        <v>0.93959664960857481</v>
      </c>
      <c r="B74" s="7">
        <v>3.2395881520278875</v>
      </c>
      <c r="D74" s="7">
        <f t="shared" si="2"/>
        <v>2.3686238776797861</v>
      </c>
    </row>
    <row r="75" spans="1:4" ht="15" customHeight="1" x14ac:dyDescent="0.25">
      <c r="A75" s="7">
        <v>0.46003146204748191</v>
      </c>
      <c r="B75" s="7">
        <v>2.0373615647920471</v>
      </c>
      <c r="D75" s="7">
        <f t="shared" si="2"/>
        <v>2.3086177288876186</v>
      </c>
    </row>
    <row r="76" spans="1:4" ht="15" customHeight="1" x14ac:dyDescent="0.25">
      <c r="A76" s="7">
        <v>3.4356275515747257</v>
      </c>
      <c r="B76" s="7">
        <v>14.174061090212241</v>
      </c>
      <c r="D76" s="7">
        <f t="shared" si="2"/>
        <v>13.758743873688651</v>
      </c>
    </row>
  </sheetData>
  <mergeCells count="1">
    <mergeCell ref="H1:J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01DB-F052-4AE8-8DC4-A885BBC902A6}">
  <sheetPr>
    <tabColor theme="9"/>
  </sheetPr>
  <dimension ref="A1:Z76"/>
  <sheetViews>
    <sheetView tabSelected="1" topLeftCell="E1" zoomScaleNormal="100" workbookViewId="0">
      <selection activeCell="Y28" sqref="Y28"/>
    </sheetView>
  </sheetViews>
  <sheetFormatPr defaultRowHeight="15" x14ac:dyDescent="0.25"/>
  <cols>
    <col min="1" max="2" width="9.28515625" style="6" bestFit="1" customWidth="1"/>
    <col min="3" max="3" width="9.140625" style="6"/>
    <col min="4" max="4" width="23.5703125" style="6" bestFit="1" customWidth="1"/>
    <col min="5" max="5" width="9.140625" style="6"/>
    <col min="6" max="6" width="9.28515625" style="6" bestFit="1" customWidth="1"/>
    <col min="7" max="7" width="9.140625" style="6"/>
    <col min="8" max="9" width="17.140625" style="6" customWidth="1"/>
    <col min="10" max="10" width="10.5703125" style="6" bestFit="1" customWidth="1"/>
    <col min="11" max="16384" width="9.140625" style="6"/>
  </cols>
  <sheetData>
    <row r="1" spans="1:26" ht="15" customHeight="1" x14ac:dyDescent="0.25">
      <c r="A1" s="3" t="s">
        <v>0</v>
      </c>
      <c r="B1" s="3" t="s">
        <v>1</v>
      </c>
      <c r="D1" s="3" t="s">
        <v>10</v>
      </c>
      <c r="F1" s="3" t="s">
        <v>3</v>
      </c>
      <c r="H1" s="8" t="s">
        <v>4</v>
      </c>
      <c r="I1" s="8"/>
      <c r="J1" s="5"/>
      <c r="Q1" s="6" t="s">
        <v>12</v>
      </c>
    </row>
    <row r="2" spans="1:26" ht="15" customHeight="1" x14ac:dyDescent="0.25">
      <c r="A2" s="7">
        <v>1.0619998571783071</v>
      </c>
      <c r="B2" s="7">
        <v>4.117</v>
      </c>
      <c r="D2" s="7">
        <f>$H$3/A2 + $I$3</f>
        <v>3.8563886636598488</v>
      </c>
      <c r="F2" s="3">
        <f>SUMXMY2(B2:B76,D2:D76)</f>
        <v>7.9787251913648802</v>
      </c>
      <c r="H2" s="3" t="s">
        <v>9</v>
      </c>
      <c r="I2" s="3" t="s">
        <v>8</v>
      </c>
      <c r="Q2" s="6" t="s">
        <v>13</v>
      </c>
      <c r="R2" s="6" t="s">
        <v>14</v>
      </c>
      <c r="S2" s="6" t="s">
        <v>15</v>
      </c>
    </row>
    <row r="3" spans="1:26" ht="15" customHeight="1" x14ac:dyDescent="0.25">
      <c r="A3" s="7">
        <v>1.3013083768455544</v>
      </c>
      <c r="B3" s="7">
        <v>3.4689999999999999</v>
      </c>
      <c r="D3" s="7">
        <f t="shared" ref="D3:D66" si="0">$H$3/A3 + $I$3</f>
        <v>3.3342879311499449</v>
      </c>
      <c r="H3" s="4">
        <v>3.0150937888063383</v>
      </c>
      <c r="I3" s="4">
        <v>1.0173169176265424</v>
      </c>
      <c r="Q3" s="6">
        <f>$F$2 / (COUNT(A2:A76) - 2)</f>
        <v>0.10929760536116274</v>
      </c>
      <c r="R3" s="6">
        <f>(H3^2)*(SUMXMY2(B2:B76,D2:D76))/Q3</f>
        <v>663.62771053679478</v>
      </c>
      <c r="S3" s="6">
        <f>_xlfn.F.INV.RT(0.05,1,COUNT(A2:A76) - 2)</f>
        <v>3.9720375438052256</v>
      </c>
    </row>
    <row r="4" spans="1:26" ht="15" customHeight="1" x14ac:dyDescent="0.25">
      <c r="A4" s="7">
        <v>0.60844053374603391</v>
      </c>
      <c r="B4" s="7">
        <v>5.9930000000000003</v>
      </c>
      <c r="D4" s="7">
        <f t="shared" si="0"/>
        <v>5.9727622267072373</v>
      </c>
      <c r="F4" s="3"/>
      <c r="U4" s="6" t="s">
        <v>16</v>
      </c>
    </row>
    <row r="5" spans="1:26" ht="15" customHeight="1" x14ac:dyDescent="0.25">
      <c r="A5" s="7">
        <v>2.9850627394480398</v>
      </c>
      <c r="B5" s="7">
        <v>2.1520000000000001</v>
      </c>
      <c r="D5" s="7">
        <f t="shared" si="0"/>
        <v>2.0273773592251172</v>
      </c>
      <c r="F5" s="3"/>
    </row>
    <row r="6" spans="1:26" ht="15" customHeight="1" x14ac:dyDescent="0.25">
      <c r="A6" s="7">
        <v>0.32638348935870454</v>
      </c>
      <c r="B6" s="7">
        <v>10.741</v>
      </c>
      <c r="D6" s="7">
        <f t="shared" si="0"/>
        <v>10.255203903670333</v>
      </c>
    </row>
    <row r="7" spans="1:26" ht="15" customHeight="1" x14ac:dyDescent="0.25">
      <c r="A7" s="7">
        <v>2.467336291068932</v>
      </c>
      <c r="B7" s="7">
        <v>2.4239999999999999</v>
      </c>
      <c r="D7" s="7">
        <f t="shared" si="0"/>
        <v>2.2393205008916754</v>
      </c>
    </row>
    <row r="8" spans="1:26" ht="15" customHeight="1" x14ac:dyDescent="0.25">
      <c r="A8" s="7">
        <v>-0.21862097886332776</v>
      </c>
      <c r="B8" s="7">
        <v>-12.952999999999999</v>
      </c>
      <c r="D8" s="7">
        <f t="shared" si="0"/>
        <v>-12.774103304177709</v>
      </c>
    </row>
    <row r="9" spans="1:26" ht="15" customHeight="1" x14ac:dyDescent="0.25">
      <c r="A9" s="7">
        <v>2.8395560927165207</v>
      </c>
      <c r="B9" s="7">
        <v>2.25</v>
      </c>
      <c r="D9" s="7">
        <f t="shared" si="0"/>
        <v>2.0791356281426236</v>
      </c>
      <c r="Q9" s="6" t="s">
        <v>17</v>
      </c>
    </row>
    <row r="10" spans="1:26" ht="15" customHeight="1" x14ac:dyDescent="0.25">
      <c r="A10" s="7">
        <v>1.7992260306200478</v>
      </c>
      <c r="B10" s="7">
        <v>3.335</v>
      </c>
      <c r="D10" s="7">
        <f t="shared" si="0"/>
        <v>2.6930895762553635</v>
      </c>
    </row>
    <row r="11" spans="1:26" ht="15" customHeight="1" x14ac:dyDescent="0.25">
      <c r="A11" s="7">
        <v>0.27952518545498606</v>
      </c>
      <c r="B11" s="7">
        <v>11.61</v>
      </c>
      <c r="D11" s="7">
        <f t="shared" si="0"/>
        <v>11.803800374917301</v>
      </c>
      <c r="Q11" s="6" t="s">
        <v>18</v>
      </c>
      <c r="R11" s="6" t="s">
        <v>19</v>
      </c>
      <c r="S11" s="6" t="s">
        <v>20</v>
      </c>
      <c r="U11" s="6" t="s">
        <v>18</v>
      </c>
      <c r="V11" s="6" t="s">
        <v>19</v>
      </c>
      <c r="W11" s="6" t="s">
        <v>21</v>
      </c>
      <c r="Y11" s="6" t="s">
        <v>22</v>
      </c>
      <c r="Z11" s="6">
        <f>COUNT(Q12:Q36)</f>
        <v>25</v>
      </c>
    </row>
    <row r="12" spans="1:26" ht="15" customHeight="1" x14ac:dyDescent="0.25">
      <c r="A12" s="7">
        <v>2.8443479929264868</v>
      </c>
      <c r="B12" s="7">
        <v>1.891</v>
      </c>
      <c r="D12" s="7">
        <f t="shared" si="0"/>
        <v>2.0773467720270844</v>
      </c>
      <c r="Q12" s="9">
        <v>-1</v>
      </c>
      <c r="R12" s="6">
        <v>-1.948</v>
      </c>
      <c r="S12" s="6">
        <v>-2.0634000000000001</v>
      </c>
      <c r="U12" s="6">
        <v>-1</v>
      </c>
      <c r="V12" s="6">
        <f>AVERAGE(R12:R16)</f>
        <v>-2.0634000000000001</v>
      </c>
      <c r="W12" s="6">
        <f>$H$3/U12 +$I$3</f>
        <v>-1.9977768711797959</v>
      </c>
      <c r="Y12" s="6" t="s">
        <v>23</v>
      </c>
      <c r="Z12" s="6">
        <f>COUNT(U12:U16)</f>
        <v>5</v>
      </c>
    </row>
    <row r="13" spans="1:26" ht="15" customHeight="1" x14ac:dyDescent="0.25">
      <c r="A13" s="7">
        <v>0.32903011894086376</v>
      </c>
      <c r="B13" s="7">
        <v>9.5869999999999997</v>
      </c>
      <c r="D13" s="7">
        <f t="shared" si="0"/>
        <v>10.180896830954289</v>
      </c>
      <c r="Q13" s="9">
        <v>-1</v>
      </c>
      <c r="R13" s="6">
        <v>-2.1259999999999999</v>
      </c>
      <c r="S13" s="6">
        <v>-2.0634000000000001</v>
      </c>
      <c r="U13" s="6">
        <v>0.5</v>
      </c>
      <c r="V13" s="6">
        <f>AVERAGE(R17:R21)</f>
        <v>6.9794</v>
      </c>
      <c r="W13" s="6">
        <f t="shared" ref="W13:W16" si="1">$H$3/U13 +$I$3</f>
        <v>7.0475044952392185</v>
      </c>
    </row>
    <row r="14" spans="1:26" ht="15" customHeight="1" x14ac:dyDescent="0.25">
      <c r="A14" s="7">
        <v>2.398138523552916</v>
      </c>
      <c r="B14" s="7">
        <v>1.633</v>
      </c>
      <c r="D14" s="7">
        <f t="shared" si="0"/>
        <v>2.2745811495272852</v>
      </c>
      <c r="Q14" s="9">
        <v>-1</v>
      </c>
      <c r="R14" s="6">
        <v>-2.0289999999999999</v>
      </c>
      <c r="S14" s="6">
        <v>-2.0634000000000001</v>
      </c>
      <c r="U14" s="6">
        <v>1</v>
      </c>
      <c r="V14" s="6">
        <f>AVERAGE(R22:R26)</f>
        <v>3.8747999999999996</v>
      </c>
      <c r="W14" s="6">
        <f t="shared" si="1"/>
        <v>4.0324107064328807</v>
      </c>
      <c r="Y14" s="6" t="s">
        <v>24</v>
      </c>
      <c r="Z14" s="6">
        <f>5*SUMXMY2(V12:V16,W12:W16)</f>
        <v>0.18018517345811097</v>
      </c>
    </row>
    <row r="15" spans="1:26" ht="15" customHeight="1" x14ac:dyDescent="0.25">
      <c r="A15" s="7">
        <v>1.1065986351823085</v>
      </c>
      <c r="B15" s="7">
        <v>4.1139999999999999</v>
      </c>
      <c r="D15" s="7">
        <f t="shared" si="0"/>
        <v>3.7419667526677824</v>
      </c>
      <c r="Q15" s="9">
        <v>-1</v>
      </c>
      <c r="R15" s="6">
        <v>-2.2400000000000002</v>
      </c>
      <c r="S15" s="6">
        <v>-2.0634000000000001</v>
      </c>
      <c r="U15" s="6">
        <v>2</v>
      </c>
      <c r="V15" s="6">
        <f>AVERAGE(R27:R31)</f>
        <v>2.5446</v>
      </c>
      <c r="W15" s="6">
        <f t="shared" si="1"/>
        <v>2.5248638120297118</v>
      </c>
      <c r="Y15" s="6" t="s">
        <v>25</v>
      </c>
      <c r="Z15" s="6">
        <f>SUMXMY2(R12:R36,S12:S36)</f>
        <v>0.43118719999999977</v>
      </c>
    </row>
    <row r="16" spans="1:26" ht="15" customHeight="1" x14ac:dyDescent="0.25">
      <c r="A16" s="7">
        <v>0.60323253971000668</v>
      </c>
      <c r="B16" s="7">
        <v>5.9850000000000003</v>
      </c>
      <c r="D16" s="7">
        <f t="shared" si="0"/>
        <v>6.0155449479907386</v>
      </c>
      <c r="Q16" s="9">
        <v>-1</v>
      </c>
      <c r="R16" s="6">
        <v>-1.974</v>
      </c>
      <c r="S16" s="6">
        <v>-2.0634000000000001</v>
      </c>
      <c r="U16" s="6">
        <v>3</v>
      </c>
      <c r="V16" s="6">
        <f>AVERAGE(R32:R36)</f>
        <v>1.9792000000000001</v>
      </c>
      <c r="W16" s="6">
        <f t="shared" si="1"/>
        <v>2.0223481805619885</v>
      </c>
    </row>
    <row r="17" spans="1:26" ht="15" customHeight="1" x14ac:dyDescent="0.25">
      <c r="A17" s="7">
        <v>-1.2148143999511376</v>
      </c>
      <c r="B17" s="7">
        <v>-1.4</v>
      </c>
      <c r="D17" s="7">
        <f t="shared" si="0"/>
        <v>-1.4646208902621454</v>
      </c>
      <c r="Q17" s="9">
        <v>0.5</v>
      </c>
      <c r="R17" s="6">
        <v>6.99</v>
      </c>
      <c r="S17" s="6">
        <v>6.9794</v>
      </c>
      <c r="Y17" s="6" t="s">
        <v>14</v>
      </c>
      <c r="Z17" s="6">
        <f>Z14*(Z11-Z12)/((Z12-2)*Z15)</f>
        <v>2.7858769687985645</v>
      </c>
    </row>
    <row r="18" spans="1:26" ht="15" customHeight="1" x14ac:dyDescent="0.25">
      <c r="A18" s="7">
        <v>3.0732337033114163</v>
      </c>
      <c r="B18" s="7">
        <v>2.2509999999999999</v>
      </c>
      <c r="D18" s="7">
        <f t="shared" si="0"/>
        <v>1.998398761665142</v>
      </c>
      <c r="Q18" s="9">
        <v>0.5</v>
      </c>
      <c r="R18" s="6">
        <v>6.7670000000000003</v>
      </c>
      <c r="S18" s="6">
        <v>6.9794</v>
      </c>
      <c r="Y18" s="6" t="s">
        <v>26</v>
      </c>
      <c r="Z18" s="6">
        <f>_xlfn.F.INV(0.95,Z12-2,Z11-Z12)</f>
        <v>3.0983912121407773</v>
      </c>
    </row>
    <row r="19" spans="1:26" ht="15" customHeight="1" x14ac:dyDescent="0.25">
      <c r="A19" s="7">
        <v>2.516169335343875</v>
      </c>
      <c r="B19" s="7">
        <v>1.9910000000000001</v>
      </c>
      <c r="D19" s="7">
        <f t="shared" si="0"/>
        <v>2.2156042293961526</v>
      </c>
      <c r="Q19" s="9">
        <v>0.5</v>
      </c>
      <c r="R19" s="6">
        <v>6.9409999999999998</v>
      </c>
      <c r="S19" s="6">
        <v>6.9794</v>
      </c>
    </row>
    <row r="20" spans="1:26" ht="15" customHeight="1" x14ac:dyDescent="0.25">
      <c r="A20" s="7">
        <v>1.7469585069775349</v>
      </c>
      <c r="B20" s="7">
        <v>2.5739999999999998</v>
      </c>
      <c r="D20" s="7">
        <f t="shared" si="0"/>
        <v>2.7432272794146093</v>
      </c>
      <c r="Q20" s="9">
        <v>0.5</v>
      </c>
      <c r="R20" s="6">
        <v>7.0529999999999999</v>
      </c>
      <c r="S20" s="6">
        <v>6.9794</v>
      </c>
    </row>
    <row r="21" spans="1:26" ht="15" customHeight="1" x14ac:dyDescent="0.25">
      <c r="A21" s="7">
        <v>1.1585097505885642</v>
      </c>
      <c r="B21" s="7">
        <v>3.7320000000000002</v>
      </c>
      <c r="D21" s="7">
        <f t="shared" si="0"/>
        <v>3.6198792070458272</v>
      </c>
      <c r="Q21" s="9">
        <v>0.5</v>
      </c>
      <c r="R21" s="6">
        <v>7.1459999999999999</v>
      </c>
      <c r="S21" s="6">
        <v>6.9794</v>
      </c>
    </row>
    <row r="22" spans="1:26" ht="15" customHeight="1" x14ac:dyDescent="0.25">
      <c r="A22" s="7">
        <v>-0.70848278331686743</v>
      </c>
      <c r="B22" s="7">
        <v>-3.0720000000000001</v>
      </c>
      <c r="D22" s="7">
        <f t="shared" si="0"/>
        <v>-3.2383881747269068</v>
      </c>
      <c r="Q22" s="9">
        <v>1</v>
      </c>
      <c r="R22" s="6">
        <v>3.8039999999999998</v>
      </c>
      <c r="S22" s="6">
        <v>3.8748</v>
      </c>
      <c r="W22" s="6" t="s">
        <v>27</v>
      </c>
    </row>
    <row r="23" spans="1:26" ht="15" customHeight="1" x14ac:dyDescent="0.25">
      <c r="A23" s="7">
        <v>2.9413012650038581</v>
      </c>
      <c r="B23" s="7">
        <v>2.504</v>
      </c>
      <c r="D23" s="7">
        <f t="shared" si="0"/>
        <v>2.0424053112163039</v>
      </c>
      <c r="Q23" s="9">
        <v>1</v>
      </c>
      <c r="R23" s="6">
        <v>3.8359999999999999</v>
      </c>
      <c r="S23" s="6">
        <v>3.8748</v>
      </c>
    </row>
    <row r="24" spans="1:26" ht="15" customHeight="1" x14ac:dyDescent="0.25">
      <c r="A24" s="7">
        <v>3.0082821391843027</v>
      </c>
      <c r="B24" s="7">
        <v>1.542</v>
      </c>
      <c r="D24" s="7">
        <f t="shared" si="0"/>
        <v>2.0195812164212965</v>
      </c>
      <c r="Q24" s="9">
        <v>1</v>
      </c>
      <c r="R24" s="6">
        <v>3.9849999999999999</v>
      </c>
      <c r="S24" s="6">
        <v>3.8748</v>
      </c>
    </row>
    <row r="25" spans="1:26" ht="15" customHeight="1" x14ac:dyDescent="0.25">
      <c r="A25" s="7">
        <v>3.1021658666431904</v>
      </c>
      <c r="B25" s="7">
        <v>1.5609999999999999</v>
      </c>
      <c r="D25" s="7">
        <f t="shared" si="0"/>
        <v>1.9892487608677061</v>
      </c>
      <c r="Q25" s="9">
        <v>1</v>
      </c>
      <c r="R25" s="6">
        <v>3.8650000000000002</v>
      </c>
      <c r="S25" s="6">
        <v>3.8748</v>
      </c>
    </row>
    <row r="26" spans="1:26" ht="15" customHeight="1" x14ac:dyDescent="0.25">
      <c r="A26" s="7">
        <v>1.0323361190457945</v>
      </c>
      <c r="B26" s="7">
        <v>3.9950000000000001</v>
      </c>
      <c r="D26" s="7">
        <f t="shared" si="0"/>
        <v>3.9379681795365102</v>
      </c>
      <c r="Q26" s="9">
        <v>1</v>
      </c>
      <c r="R26" s="6">
        <v>3.8839999999999999</v>
      </c>
      <c r="S26" s="6">
        <v>3.8748</v>
      </c>
    </row>
    <row r="27" spans="1:26" ht="15" customHeight="1" x14ac:dyDescent="0.25">
      <c r="A27" s="7">
        <v>1.5172695990841021</v>
      </c>
      <c r="B27" s="7">
        <v>3.512</v>
      </c>
      <c r="D27" s="7">
        <f t="shared" si="0"/>
        <v>3.0045008634634565</v>
      </c>
      <c r="Q27" s="9">
        <v>2</v>
      </c>
      <c r="R27" s="6">
        <v>2.653</v>
      </c>
      <c r="S27" s="6">
        <v>2.5446</v>
      </c>
    </row>
    <row r="28" spans="1:26" ht="15" customHeight="1" x14ac:dyDescent="0.25">
      <c r="A28" s="7">
        <v>1.1904654153695446</v>
      </c>
      <c r="B28" s="7">
        <v>3.7410000000000001</v>
      </c>
      <c r="D28" s="7">
        <f t="shared" si="0"/>
        <v>3.5500186239338962</v>
      </c>
      <c r="Q28" s="9">
        <v>2</v>
      </c>
      <c r="R28" s="6">
        <v>2.5070000000000001</v>
      </c>
      <c r="S28" s="6">
        <v>2.5446</v>
      </c>
    </row>
    <row r="29" spans="1:26" ht="15" customHeight="1" x14ac:dyDescent="0.25">
      <c r="A29" s="7">
        <v>0.32435758991050534</v>
      </c>
      <c r="B29" s="7">
        <v>10.414999999999999</v>
      </c>
      <c r="D29" s="7">
        <f t="shared" si="0"/>
        <v>10.312902661860996</v>
      </c>
      <c r="Q29" s="9">
        <v>2</v>
      </c>
      <c r="R29" s="6">
        <v>2.387</v>
      </c>
      <c r="S29" s="6">
        <v>2.5446</v>
      </c>
    </row>
    <row r="30" spans="1:26" ht="15" customHeight="1" x14ac:dyDescent="0.25">
      <c r="A30" s="7">
        <v>1.2493188175212708</v>
      </c>
      <c r="B30" s="7">
        <v>2.9729999999999999</v>
      </c>
      <c r="D30" s="7">
        <f t="shared" si="0"/>
        <v>3.4307071159655691</v>
      </c>
      <c r="Q30" s="9">
        <v>2</v>
      </c>
      <c r="R30" s="6">
        <v>2.2909999999999999</v>
      </c>
      <c r="S30" s="6">
        <v>2.5446</v>
      </c>
    </row>
    <row r="31" spans="1:26" ht="15" customHeight="1" x14ac:dyDescent="0.25">
      <c r="A31" s="7">
        <v>2.542889721247775</v>
      </c>
      <c r="B31" s="7">
        <v>2.218</v>
      </c>
      <c r="D31" s="7">
        <f t="shared" si="0"/>
        <v>2.2030127673572402</v>
      </c>
      <c r="Q31" s="9">
        <v>2</v>
      </c>
      <c r="R31" s="6">
        <v>2.8849999999999998</v>
      </c>
      <c r="S31" s="6">
        <v>2.5446</v>
      </c>
    </row>
    <row r="32" spans="1:26" ht="15" customHeight="1" x14ac:dyDescent="0.25">
      <c r="A32" s="7">
        <v>3.7768927010474727</v>
      </c>
      <c r="B32" s="7">
        <v>1.6060000000000001</v>
      </c>
      <c r="D32" s="7">
        <f t="shared" si="0"/>
        <v>1.8156170091197799</v>
      </c>
      <c r="Q32" s="9">
        <v>3</v>
      </c>
      <c r="R32" s="6">
        <v>1.9950000000000001</v>
      </c>
      <c r="S32" s="6">
        <v>1.9792000000000001</v>
      </c>
    </row>
    <row r="33" spans="1:19" ht="15" customHeight="1" x14ac:dyDescent="0.25">
      <c r="A33" s="7">
        <v>0.47007569416018669</v>
      </c>
      <c r="B33" s="7">
        <v>6.8339999999999996</v>
      </c>
      <c r="D33" s="7">
        <f t="shared" si="0"/>
        <v>7.4313770918990105</v>
      </c>
      <c r="Q33" s="9">
        <v>3</v>
      </c>
      <c r="R33" s="6">
        <v>2.113</v>
      </c>
      <c r="S33" s="6">
        <v>1.9792000000000001</v>
      </c>
    </row>
    <row r="34" spans="1:19" ht="15" customHeight="1" x14ac:dyDescent="0.25">
      <c r="A34" s="7">
        <v>1.1203587215859443</v>
      </c>
      <c r="B34" s="7">
        <v>3.5649999999999999</v>
      </c>
      <c r="D34" s="7">
        <f t="shared" si="0"/>
        <v>3.7085029910818972</v>
      </c>
      <c r="Q34" s="9">
        <v>3</v>
      </c>
      <c r="R34" s="6">
        <v>2.073</v>
      </c>
      <c r="S34" s="6">
        <v>1.9792000000000001</v>
      </c>
    </row>
    <row r="35" spans="1:19" ht="15" customHeight="1" x14ac:dyDescent="0.25">
      <c r="A35" s="7">
        <v>0.69118010893726023</v>
      </c>
      <c r="B35" s="7">
        <v>4.9770000000000003</v>
      </c>
      <c r="D35" s="7">
        <f t="shared" si="0"/>
        <v>5.3795573088355209</v>
      </c>
      <c r="Q35" s="9">
        <v>3</v>
      </c>
      <c r="R35" s="6">
        <v>1.85</v>
      </c>
      <c r="S35" s="6">
        <v>1.9792000000000001</v>
      </c>
    </row>
    <row r="36" spans="1:19" ht="15" customHeight="1" x14ac:dyDescent="0.25">
      <c r="A36" s="7">
        <v>0.21942350182507653</v>
      </c>
      <c r="B36" s="7">
        <v>14.598000000000001</v>
      </c>
      <c r="D36" s="7">
        <f t="shared" si="0"/>
        <v>14.758296182509291</v>
      </c>
      <c r="Q36" s="9">
        <v>3</v>
      </c>
      <c r="R36" s="6">
        <v>1.865</v>
      </c>
      <c r="S36" s="6">
        <v>1.9792000000000001</v>
      </c>
    </row>
    <row r="37" spans="1:19" ht="15" customHeight="1" x14ac:dyDescent="0.25">
      <c r="A37" s="7">
        <v>0.56228481449943502</v>
      </c>
      <c r="B37" s="7">
        <v>6.1920000000000002</v>
      </c>
      <c r="D37" s="7">
        <f t="shared" si="0"/>
        <v>6.3795349805320409</v>
      </c>
    </row>
    <row r="38" spans="1:19" ht="15" customHeight="1" x14ac:dyDescent="0.25">
      <c r="A38" s="7">
        <v>2.0219487775320886</v>
      </c>
      <c r="B38" s="7">
        <v>2.5459999999999998</v>
      </c>
      <c r="D38" s="7">
        <f t="shared" si="0"/>
        <v>2.5084990001353011</v>
      </c>
    </row>
    <row r="39" spans="1:19" ht="15" customHeight="1" x14ac:dyDescent="0.25">
      <c r="A39" s="7">
        <v>1.8258458036725642</v>
      </c>
      <c r="B39" s="7">
        <v>2.3719999999999999</v>
      </c>
      <c r="D39" s="7">
        <f t="shared" si="0"/>
        <v>2.6686577826336988</v>
      </c>
    </row>
    <row r="40" spans="1:19" ht="15" customHeight="1" x14ac:dyDescent="0.25">
      <c r="A40" s="7">
        <v>2.1687446330033708</v>
      </c>
      <c r="B40" s="7">
        <v>2.2330000000000001</v>
      </c>
      <c r="D40" s="7">
        <f t="shared" si="0"/>
        <v>2.4075653327342756</v>
      </c>
    </row>
    <row r="41" spans="1:19" ht="15" customHeight="1" x14ac:dyDescent="0.25">
      <c r="A41" s="7">
        <v>2.539678636516328</v>
      </c>
      <c r="B41" s="7">
        <v>2.5670000000000002</v>
      </c>
      <c r="D41" s="7">
        <f t="shared" si="0"/>
        <v>2.2045119215354374</v>
      </c>
    </row>
    <row r="42" spans="1:19" ht="15" customHeight="1" x14ac:dyDescent="0.25">
      <c r="A42" s="7">
        <v>1.606057882476307</v>
      </c>
      <c r="B42" s="7">
        <v>2.5470000000000002</v>
      </c>
      <c r="D42" s="7">
        <f t="shared" si="0"/>
        <v>2.8946426489740973</v>
      </c>
    </row>
    <row r="43" spans="1:19" ht="15" customHeight="1" x14ac:dyDescent="0.25">
      <c r="A43" s="7">
        <v>1.4614976786688203</v>
      </c>
      <c r="B43" s="7">
        <v>2.7850000000000001</v>
      </c>
      <c r="D43" s="7">
        <f t="shared" si="0"/>
        <v>3.0803333923106377</v>
      </c>
    </row>
    <row r="44" spans="1:19" ht="15" customHeight="1" x14ac:dyDescent="0.25">
      <c r="A44" s="7">
        <v>0.35269630794937257</v>
      </c>
      <c r="B44" s="7">
        <v>9.2550000000000008</v>
      </c>
      <c r="D44" s="7">
        <f t="shared" si="0"/>
        <v>9.5660136883314308</v>
      </c>
    </row>
    <row r="45" spans="1:19" ht="15" customHeight="1" x14ac:dyDescent="0.25">
      <c r="A45" s="7">
        <v>0.7800366044320981</v>
      </c>
      <c r="B45" s="7">
        <v>4.907</v>
      </c>
      <c r="D45" s="7">
        <f t="shared" si="0"/>
        <v>4.8826403802369445</v>
      </c>
    </row>
    <row r="46" spans="1:19" ht="15" customHeight="1" x14ac:dyDescent="0.25">
      <c r="A46" s="7">
        <v>0.42635173637245316</v>
      </c>
      <c r="B46" s="7">
        <v>7.6020000000000003</v>
      </c>
      <c r="D46" s="7">
        <f t="shared" si="0"/>
        <v>8.0891628410413041</v>
      </c>
    </row>
    <row r="47" spans="1:19" ht="15" customHeight="1" x14ac:dyDescent="0.25">
      <c r="A47" s="7">
        <v>-8.0413027113536373E-2</v>
      </c>
      <c r="B47" s="7">
        <v>-36.648000000000003</v>
      </c>
      <c r="D47" s="7">
        <f t="shared" si="0"/>
        <v>-36.477774326100437</v>
      </c>
    </row>
    <row r="48" spans="1:19" ht="15" customHeight="1" x14ac:dyDescent="0.25">
      <c r="A48" s="7">
        <v>-0.79930037676240318</v>
      </c>
      <c r="B48" s="7">
        <v>-2.4540000000000002</v>
      </c>
      <c r="D48" s="7">
        <f t="shared" si="0"/>
        <v>-2.7548491872101541</v>
      </c>
    </row>
    <row r="49" spans="1:4" ht="15" customHeight="1" x14ac:dyDescent="0.25">
      <c r="A49" s="7">
        <v>3.35261001206527</v>
      </c>
      <c r="B49" s="7">
        <v>1.8260000000000001</v>
      </c>
      <c r="D49" s="7">
        <f t="shared" si="0"/>
        <v>1.9166442411015996</v>
      </c>
    </row>
    <row r="50" spans="1:4" ht="15" customHeight="1" x14ac:dyDescent="0.25">
      <c r="A50" s="7">
        <v>2.0406405989560881</v>
      </c>
      <c r="B50" s="7">
        <v>2.7189999999999999</v>
      </c>
      <c r="D50" s="7">
        <f t="shared" si="0"/>
        <v>2.4948400985084391</v>
      </c>
    </row>
    <row r="51" spans="1:4" ht="15" customHeight="1" x14ac:dyDescent="0.25">
      <c r="A51" s="7">
        <v>0.57619496752886334</v>
      </c>
      <c r="B51" s="7">
        <v>6.5529999999999999</v>
      </c>
      <c r="D51" s="7">
        <f t="shared" si="0"/>
        <v>6.2500835308741713</v>
      </c>
    </row>
    <row r="52" spans="1:4" ht="15" customHeight="1" x14ac:dyDescent="0.25">
      <c r="A52" s="7">
        <v>1.5249588083534036</v>
      </c>
      <c r="B52" s="7">
        <v>2.5920000000000001</v>
      </c>
      <c r="D52" s="7">
        <f t="shared" si="0"/>
        <v>2.9944810038236831</v>
      </c>
    </row>
    <row r="53" spans="1:4" ht="15" customHeight="1" x14ac:dyDescent="0.25">
      <c r="A53" s="7">
        <v>2.1932941687409766</v>
      </c>
      <c r="B53" s="7">
        <v>2.6859999999999999</v>
      </c>
      <c r="D53" s="7">
        <f t="shared" si="0"/>
        <v>2.3920042859594011</v>
      </c>
    </row>
    <row r="54" spans="1:4" ht="15" customHeight="1" x14ac:dyDescent="0.25">
      <c r="A54" s="7">
        <v>0.51877743013756117</v>
      </c>
      <c r="B54" s="7">
        <v>7.2389999999999999</v>
      </c>
      <c r="D54" s="7">
        <f t="shared" si="0"/>
        <v>6.8292385889429745</v>
      </c>
    </row>
    <row r="55" spans="1:4" ht="15" customHeight="1" x14ac:dyDescent="0.25">
      <c r="A55" s="7">
        <v>1.5232364527619211</v>
      </c>
      <c r="B55" s="7">
        <v>2.6890000000000001</v>
      </c>
      <c r="D55" s="7">
        <f t="shared" si="0"/>
        <v>2.9967166249663926</v>
      </c>
    </row>
    <row r="56" spans="1:4" ht="15" customHeight="1" x14ac:dyDescent="0.25">
      <c r="A56" s="7">
        <v>1.5457328042102745</v>
      </c>
      <c r="B56" s="7">
        <v>3.141</v>
      </c>
      <c r="D56" s="7">
        <f t="shared" si="0"/>
        <v>2.967908753805351</v>
      </c>
    </row>
    <row r="57" spans="1:4" ht="15" customHeight="1" x14ac:dyDescent="0.25">
      <c r="A57" s="7">
        <v>1.8724176167452242</v>
      </c>
      <c r="B57" s="7">
        <v>2.7890000000000001</v>
      </c>
      <c r="D57" s="7">
        <f t="shared" si="0"/>
        <v>2.6275847135722987</v>
      </c>
    </row>
    <row r="58" spans="1:4" ht="15" customHeight="1" x14ac:dyDescent="0.25">
      <c r="A58" s="7">
        <v>1.2083779135209625</v>
      </c>
      <c r="B58" s="7">
        <v>3.4980000000000002</v>
      </c>
      <c r="D58" s="7">
        <f t="shared" si="0"/>
        <v>3.5124748935125636</v>
      </c>
    </row>
    <row r="59" spans="1:4" ht="15" customHeight="1" x14ac:dyDescent="0.25">
      <c r="A59" s="7">
        <v>-1.6339095585281029</v>
      </c>
      <c r="B59" s="7">
        <v>-1.266</v>
      </c>
      <c r="D59" s="7">
        <f t="shared" si="0"/>
        <v>-0.82800785758467943</v>
      </c>
    </row>
    <row r="60" spans="1:4" ht="15" customHeight="1" x14ac:dyDescent="0.25">
      <c r="A60" s="7">
        <v>1.7577820623628213</v>
      </c>
      <c r="B60" s="7">
        <v>3.0310000000000001</v>
      </c>
      <c r="D60" s="7">
        <f t="shared" si="0"/>
        <v>2.7325999742492906</v>
      </c>
    </row>
    <row r="61" spans="1:4" ht="15" customHeight="1" x14ac:dyDescent="0.25">
      <c r="A61" s="7">
        <v>2.6137672117911279</v>
      </c>
      <c r="B61" s="7">
        <v>2.3839999999999999</v>
      </c>
      <c r="D61" s="7">
        <f t="shared" si="0"/>
        <v>2.1708602688495438</v>
      </c>
    </row>
    <row r="62" spans="1:4" ht="15" customHeight="1" x14ac:dyDescent="0.25">
      <c r="A62" s="7">
        <v>1.5844414671519189</v>
      </c>
      <c r="B62" s="7">
        <v>2.7669999999999999</v>
      </c>
      <c r="D62" s="7">
        <f t="shared" si="0"/>
        <v>2.9202548622046152</v>
      </c>
    </row>
    <row r="63" spans="1:4" ht="15" customHeight="1" x14ac:dyDescent="0.25">
      <c r="A63" s="7">
        <v>3.7838162294647191</v>
      </c>
      <c r="B63" s="7">
        <v>2.1989999999999998</v>
      </c>
      <c r="D63" s="7">
        <f t="shared" si="0"/>
        <v>1.8141563003977483</v>
      </c>
    </row>
    <row r="64" spans="1:4" ht="15" customHeight="1" x14ac:dyDescent="0.25">
      <c r="A64" s="7">
        <v>3.9643327378726099</v>
      </c>
      <c r="B64" s="7">
        <v>1.302</v>
      </c>
      <c r="D64" s="7">
        <f t="shared" si="0"/>
        <v>1.7778720950469764</v>
      </c>
    </row>
    <row r="65" spans="1:4" ht="15" customHeight="1" x14ac:dyDescent="0.25">
      <c r="A65" s="7">
        <v>3.2104628113884246</v>
      </c>
      <c r="B65" s="7">
        <v>1.8089999999999999</v>
      </c>
      <c r="D65" s="7">
        <f t="shared" si="0"/>
        <v>1.9564630675557497</v>
      </c>
    </row>
    <row r="66" spans="1:4" ht="15" customHeight="1" x14ac:dyDescent="0.25">
      <c r="A66" s="7">
        <v>1.5993867388388026</v>
      </c>
      <c r="B66" s="7">
        <v>3.0590000000000002</v>
      </c>
      <c r="D66" s="7">
        <f t="shared" si="0"/>
        <v>2.9024730937965266</v>
      </c>
    </row>
    <row r="67" spans="1:4" ht="15" customHeight="1" x14ac:dyDescent="0.25">
      <c r="A67" s="7">
        <v>3.0511295714532025</v>
      </c>
      <c r="B67" s="7">
        <v>1.9770000000000001</v>
      </c>
      <c r="D67" s="7">
        <f t="shared" ref="D67:D76" si="2">$H$3/A67 + $I$3</f>
        <v>2.0055062810072326</v>
      </c>
    </row>
    <row r="68" spans="1:4" ht="15" customHeight="1" x14ac:dyDescent="0.25">
      <c r="A68" s="7">
        <v>3.2115610262408154</v>
      </c>
      <c r="B68" s="7">
        <v>2.597</v>
      </c>
      <c r="D68" s="7">
        <f t="shared" si="2"/>
        <v>1.9561419202252179</v>
      </c>
    </row>
    <row r="69" spans="1:4" ht="15" customHeight="1" x14ac:dyDescent="0.25">
      <c r="A69" s="7">
        <v>2.7320163023105124</v>
      </c>
      <c r="B69" s="7">
        <v>2.5979999999999999</v>
      </c>
      <c r="D69" s="7">
        <f t="shared" si="2"/>
        <v>2.1209317775585355</v>
      </c>
    </row>
    <row r="70" spans="1:4" ht="15" customHeight="1" x14ac:dyDescent="0.25">
      <c r="A70" s="7">
        <v>2.0529034297069302</v>
      </c>
      <c r="B70" s="7">
        <v>2.5459999999999998</v>
      </c>
      <c r="D70" s="7">
        <f t="shared" si="2"/>
        <v>2.4860142490138104</v>
      </c>
    </row>
    <row r="71" spans="1:4" ht="15" customHeight="1" x14ac:dyDescent="0.25">
      <c r="A71" s="7">
        <v>4.8729247661540285</v>
      </c>
      <c r="B71" s="7">
        <v>1.738</v>
      </c>
      <c r="D71" s="7">
        <f t="shared" si="2"/>
        <v>1.6360610874007888</v>
      </c>
    </row>
    <row r="72" spans="1:4" ht="15" customHeight="1" x14ac:dyDescent="0.25">
      <c r="A72" s="7">
        <v>1.8131685843982268</v>
      </c>
      <c r="B72" s="7">
        <v>1.9630000000000001</v>
      </c>
      <c r="D72" s="7">
        <f t="shared" si="2"/>
        <v>2.6802035431451614</v>
      </c>
    </row>
    <row r="73" spans="1:4" ht="15" customHeight="1" x14ac:dyDescent="0.25">
      <c r="A73" s="7">
        <v>1.5187617388291983</v>
      </c>
      <c r="B73" s="7">
        <v>2.9239999999999999</v>
      </c>
      <c r="D73" s="7">
        <f t="shared" si="2"/>
        <v>3.0025485123667752</v>
      </c>
    </row>
    <row r="74" spans="1:4" ht="15" customHeight="1" x14ac:dyDescent="0.25">
      <c r="A74" s="7">
        <v>0.93959664960857481</v>
      </c>
      <c r="B74" s="7">
        <v>4.8650000000000002</v>
      </c>
      <c r="D74" s="7">
        <f t="shared" si="2"/>
        <v>4.2262404382269949</v>
      </c>
    </row>
    <row r="75" spans="1:4" ht="15" customHeight="1" x14ac:dyDescent="0.25">
      <c r="A75" s="7">
        <v>0.46003146204748191</v>
      </c>
      <c r="B75" s="7">
        <v>7.8730000000000002</v>
      </c>
      <c r="D75" s="7">
        <f t="shared" si="2"/>
        <v>7.5714203595670782</v>
      </c>
    </row>
    <row r="76" spans="1:4" ht="15" customHeight="1" x14ac:dyDescent="0.25">
      <c r="A76" s="7">
        <v>3.4356275515747257</v>
      </c>
      <c r="B76" s="7">
        <v>2.226</v>
      </c>
      <c r="D76" s="7">
        <f t="shared" si="2"/>
        <v>1.8949131481679946</v>
      </c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графики</vt:lpstr>
      <vt:lpstr>1-2 — ЛИН</vt:lpstr>
      <vt:lpstr>1-3 — ЛИН</vt:lpstr>
      <vt:lpstr>1-4 — ПРБ</vt:lpstr>
      <vt:lpstr>1-5 — ГПБ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Эмиль Афлатунов</dc:creator>
  <cp:lastModifiedBy>student</cp:lastModifiedBy>
  <dcterms:created xsi:type="dcterms:W3CDTF">2015-06-05T18:17:20Z</dcterms:created>
  <dcterms:modified xsi:type="dcterms:W3CDTF">2022-10-22T06:07:19Z</dcterms:modified>
</cp:coreProperties>
</file>