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0A9AE2A-2BCC-428A-86A1-C63294EE43A8}" xr6:coauthVersionLast="36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Исходные данные" sheetId="1" r:id="rId1"/>
    <sheet name="Итоговые таблицы" sheetId="7" r:id="rId2"/>
    <sheet name="1а - Характеристики, гипотезы" sheetId="2" r:id="rId3"/>
    <sheet name="1б - Графики" sheetId="5" r:id="rId4"/>
    <sheet name="2 - Выбросы" sheetId="6" r:id="rId5"/>
    <sheet name="3а, 3б, 4 - Проверки" sheetId="8" r:id="rId6"/>
    <sheet name="5 - Проверки" sheetId="9" r:id="rId7"/>
    <sheet name="6а, 6б - Однородность" sheetId="10" r:id="rId8"/>
  </sheets>
  <definedNames>
    <definedName name="_xlchart.v1.0" hidden="1">'Исходные данные'!$F$4:$F$503</definedName>
    <definedName name="_xlchart.v1.1" hidden="1">'Исходные данные'!$C$4:$C$503</definedName>
    <definedName name="_xlchart.v1.2" hidden="1">'Исходные данные'!$B$4:$B$503</definedName>
    <definedName name="_xlchart.v1.3" hidden="1">'Исходные данные'!$D$4:$D$503</definedName>
    <definedName name="_xlchart.v1.4" hidden="1">'Исходные данные'!$A$4:$A$503</definedName>
    <definedName name="_xlchart.v1.5" hidden="1">'Исходные данные'!$E$4:$E$503</definedName>
    <definedName name="_xlchart.v1.6" hidden="1">'Исходные данные'!$G$4:$G$503</definedName>
    <definedName name="_xlchart.v1.7" hidden="1">'2 - Выбросы'!$B$2:$B$500</definedName>
    <definedName name="_xlchart.v1.8" hidden="1">'2 - Выбросы'!$A$2:$A$500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8" l="1"/>
  <c r="R50" i="8"/>
  <c r="T129" i="8" l="1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28" i="8"/>
  <c r="G23" i="6" l="1"/>
  <c r="H23" i="6"/>
  <c r="H18" i="8" l="1"/>
  <c r="F18" i="8"/>
  <c r="C18" i="8"/>
  <c r="C24" i="8" l="1"/>
  <c r="D24" i="8"/>
  <c r="E24" i="8"/>
  <c r="F24" i="8"/>
  <c r="G24" i="8"/>
  <c r="H24" i="8"/>
  <c r="B24" i="8"/>
  <c r="M4" i="10" l="1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N3" i="10"/>
  <c r="Q3" i="10" s="1"/>
  <c r="Q9" i="10" s="1"/>
  <c r="M3" i="10"/>
  <c r="E3" i="10"/>
  <c r="C23" i="8"/>
  <c r="D23" i="8"/>
  <c r="E23" i="8"/>
  <c r="F23" i="8"/>
  <c r="G23" i="8"/>
  <c r="H23" i="8"/>
  <c r="B23" i="8"/>
  <c r="Q2" i="10" l="1"/>
  <c r="Q8" i="10" s="1"/>
  <c r="Q11" i="10" s="1"/>
  <c r="Q15" i="10" s="1"/>
  <c r="Q16" i="10" s="1"/>
  <c r="G19" i="8"/>
  <c r="E19" i="8"/>
  <c r="C19" i="8"/>
  <c r="F19" i="8"/>
  <c r="H19" i="8"/>
  <c r="B19" i="8"/>
  <c r="J129" i="8"/>
  <c r="J154" i="8" s="1"/>
  <c r="L129" i="8"/>
  <c r="P129" i="8"/>
  <c r="R129" i="8"/>
  <c r="R154" i="8" s="1"/>
  <c r="V129" i="8"/>
  <c r="V154" i="8" s="1"/>
  <c r="J130" i="8"/>
  <c r="L130" i="8"/>
  <c r="P130" i="8"/>
  <c r="R130" i="8"/>
  <c r="V130" i="8"/>
  <c r="J131" i="8"/>
  <c r="J156" i="8" s="1"/>
  <c r="L131" i="8"/>
  <c r="L156" i="8" s="1"/>
  <c r="P131" i="8"/>
  <c r="R131" i="8"/>
  <c r="V131" i="8"/>
  <c r="J132" i="8"/>
  <c r="L132" i="8"/>
  <c r="L157" i="8" s="1"/>
  <c r="P132" i="8"/>
  <c r="R132" i="8"/>
  <c r="R157" i="8" s="1"/>
  <c r="V132" i="8"/>
  <c r="V157" i="8" s="1"/>
  <c r="J133" i="8"/>
  <c r="J158" i="8" s="1"/>
  <c r="L133" i="8"/>
  <c r="P133" i="8"/>
  <c r="R133" i="8"/>
  <c r="R158" i="8" s="1"/>
  <c r="V133" i="8"/>
  <c r="V158" i="8" s="1"/>
  <c r="J134" i="8"/>
  <c r="L134" i="8"/>
  <c r="P134" i="8"/>
  <c r="R134" i="8"/>
  <c r="V134" i="8"/>
  <c r="J135" i="8"/>
  <c r="J160" i="8" s="1"/>
  <c r="L135" i="8"/>
  <c r="L160" i="8" s="1"/>
  <c r="P135" i="8"/>
  <c r="R135" i="8"/>
  <c r="V135" i="8"/>
  <c r="J136" i="8"/>
  <c r="L136" i="8"/>
  <c r="L161" i="8" s="1"/>
  <c r="P136" i="8"/>
  <c r="R136" i="8"/>
  <c r="R161" i="8" s="1"/>
  <c r="V136" i="8"/>
  <c r="V161" i="8" s="1"/>
  <c r="J137" i="8"/>
  <c r="J162" i="8" s="1"/>
  <c r="L137" i="8"/>
  <c r="P137" i="8"/>
  <c r="R137" i="8"/>
  <c r="R162" i="8" s="1"/>
  <c r="V137" i="8"/>
  <c r="V162" i="8" s="1"/>
  <c r="J138" i="8"/>
  <c r="L138" i="8"/>
  <c r="P138" i="8"/>
  <c r="R138" i="8"/>
  <c r="V138" i="8"/>
  <c r="J139" i="8"/>
  <c r="J164" i="8" s="1"/>
  <c r="L139" i="8"/>
  <c r="L164" i="8" s="1"/>
  <c r="P139" i="8"/>
  <c r="R139" i="8"/>
  <c r="V139" i="8"/>
  <c r="J140" i="8"/>
  <c r="J165" i="8" s="1"/>
  <c r="L140" i="8"/>
  <c r="L165" i="8" s="1"/>
  <c r="P140" i="8"/>
  <c r="R140" i="8"/>
  <c r="R165" i="8" s="1"/>
  <c r="V140" i="8"/>
  <c r="V165" i="8" s="1"/>
  <c r="J141" i="8"/>
  <c r="J166" i="8" s="1"/>
  <c r="L141" i="8"/>
  <c r="P141" i="8"/>
  <c r="R141" i="8"/>
  <c r="R166" i="8" s="1"/>
  <c r="V141" i="8"/>
  <c r="V166" i="8" s="1"/>
  <c r="J142" i="8"/>
  <c r="J167" i="8" s="1"/>
  <c r="L142" i="8"/>
  <c r="P142" i="8"/>
  <c r="R142" i="8"/>
  <c r="V142" i="8"/>
  <c r="J143" i="8"/>
  <c r="J168" i="8" s="1"/>
  <c r="L143" i="8"/>
  <c r="L168" i="8" s="1"/>
  <c r="P143" i="8"/>
  <c r="R143" i="8"/>
  <c r="V143" i="8"/>
  <c r="J144" i="8"/>
  <c r="J169" i="8" s="1"/>
  <c r="L144" i="8"/>
  <c r="L169" i="8" s="1"/>
  <c r="P144" i="8"/>
  <c r="R144" i="8"/>
  <c r="R169" i="8" s="1"/>
  <c r="V144" i="8"/>
  <c r="V169" i="8" s="1"/>
  <c r="J145" i="8"/>
  <c r="J170" i="8" s="1"/>
  <c r="L145" i="8"/>
  <c r="P145" i="8"/>
  <c r="R145" i="8"/>
  <c r="R170" i="8" s="1"/>
  <c r="V145" i="8"/>
  <c r="V170" i="8" s="1"/>
  <c r="J146" i="8"/>
  <c r="J171" i="8" s="1"/>
  <c r="L146" i="8"/>
  <c r="P146" i="8"/>
  <c r="R146" i="8"/>
  <c r="V146" i="8"/>
  <c r="J147" i="8"/>
  <c r="J172" i="8" s="1"/>
  <c r="L147" i="8"/>
  <c r="L172" i="8" s="1"/>
  <c r="P147" i="8"/>
  <c r="R147" i="8"/>
  <c r="V147" i="8"/>
  <c r="J148" i="8"/>
  <c r="J173" i="8" s="1"/>
  <c r="L148" i="8"/>
  <c r="L173" i="8" s="1"/>
  <c r="P148" i="8"/>
  <c r="R148" i="8"/>
  <c r="R173" i="8" s="1"/>
  <c r="V148" i="8"/>
  <c r="V173" i="8" s="1"/>
  <c r="J149" i="8"/>
  <c r="J174" i="8" s="1"/>
  <c r="L149" i="8"/>
  <c r="P149" i="8"/>
  <c r="R149" i="8"/>
  <c r="R174" i="8" s="1"/>
  <c r="V149" i="8"/>
  <c r="V174" i="8" s="1"/>
  <c r="P150" i="8"/>
  <c r="V128" i="8"/>
  <c r="V153" i="8" s="1"/>
  <c r="R128" i="8"/>
  <c r="R153" i="8" s="1"/>
  <c r="P128" i="8"/>
  <c r="L128" i="8"/>
  <c r="J128" i="8"/>
  <c r="J153" i="8" s="1"/>
  <c r="L104" i="8"/>
  <c r="N104" i="8"/>
  <c r="P104" i="8"/>
  <c r="R104" i="8"/>
  <c r="T104" i="8"/>
  <c r="V104" i="8"/>
  <c r="L105" i="8"/>
  <c r="N105" i="8"/>
  <c r="P105" i="8"/>
  <c r="R105" i="8"/>
  <c r="T105" i="8"/>
  <c r="V105" i="8"/>
  <c r="L106" i="8"/>
  <c r="N106" i="8"/>
  <c r="P106" i="8"/>
  <c r="R106" i="8"/>
  <c r="T106" i="8"/>
  <c r="V106" i="8"/>
  <c r="L107" i="8"/>
  <c r="N107" i="8"/>
  <c r="P107" i="8"/>
  <c r="R107" i="8"/>
  <c r="T107" i="8"/>
  <c r="V107" i="8"/>
  <c r="L108" i="8"/>
  <c r="N108" i="8"/>
  <c r="P108" i="8"/>
  <c r="R108" i="8"/>
  <c r="T108" i="8"/>
  <c r="V108" i="8"/>
  <c r="L109" i="8"/>
  <c r="N109" i="8"/>
  <c r="P109" i="8"/>
  <c r="R109" i="8"/>
  <c r="T109" i="8"/>
  <c r="V109" i="8"/>
  <c r="L110" i="8"/>
  <c r="N110" i="8"/>
  <c r="P110" i="8"/>
  <c r="R110" i="8"/>
  <c r="T110" i="8"/>
  <c r="V110" i="8"/>
  <c r="L111" i="8"/>
  <c r="N111" i="8"/>
  <c r="P111" i="8"/>
  <c r="R111" i="8"/>
  <c r="T111" i="8"/>
  <c r="V111" i="8"/>
  <c r="L112" i="8"/>
  <c r="N112" i="8"/>
  <c r="P112" i="8"/>
  <c r="R112" i="8"/>
  <c r="T112" i="8"/>
  <c r="V112" i="8"/>
  <c r="L113" i="8"/>
  <c r="N113" i="8"/>
  <c r="P113" i="8"/>
  <c r="R113" i="8"/>
  <c r="T113" i="8"/>
  <c r="V113" i="8"/>
  <c r="L114" i="8"/>
  <c r="N114" i="8"/>
  <c r="P114" i="8"/>
  <c r="R114" i="8"/>
  <c r="T114" i="8"/>
  <c r="V114" i="8"/>
  <c r="L115" i="8"/>
  <c r="N115" i="8"/>
  <c r="P115" i="8"/>
  <c r="R115" i="8"/>
  <c r="T115" i="8"/>
  <c r="V115" i="8"/>
  <c r="L116" i="8"/>
  <c r="N116" i="8"/>
  <c r="P116" i="8"/>
  <c r="R116" i="8"/>
  <c r="T116" i="8"/>
  <c r="V116" i="8"/>
  <c r="L117" i="8"/>
  <c r="N117" i="8"/>
  <c r="P117" i="8"/>
  <c r="R117" i="8"/>
  <c r="T117" i="8"/>
  <c r="V117" i="8"/>
  <c r="L118" i="8"/>
  <c r="N118" i="8"/>
  <c r="P118" i="8"/>
  <c r="R118" i="8"/>
  <c r="T118" i="8"/>
  <c r="V118" i="8"/>
  <c r="L119" i="8"/>
  <c r="N119" i="8"/>
  <c r="P119" i="8"/>
  <c r="R119" i="8"/>
  <c r="T119" i="8"/>
  <c r="V119" i="8"/>
  <c r="L120" i="8"/>
  <c r="N120" i="8"/>
  <c r="P120" i="8"/>
  <c r="R120" i="8"/>
  <c r="T120" i="8"/>
  <c r="V120" i="8"/>
  <c r="L121" i="8"/>
  <c r="N121" i="8"/>
  <c r="P121" i="8"/>
  <c r="R121" i="8"/>
  <c r="T121" i="8"/>
  <c r="V121" i="8"/>
  <c r="L122" i="8"/>
  <c r="N122" i="8"/>
  <c r="P122" i="8"/>
  <c r="R122" i="8"/>
  <c r="V122" i="8"/>
  <c r="L123" i="8"/>
  <c r="N123" i="8"/>
  <c r="P123" i="8"/>
  <c r="R123" i="8"/>
  <c r="V123" i="8"/>
  <c r="L124" i="8"/>
  <c r="N124" i="8"/>
  <c r="P124" i="8"/>
  <c r="R124" i="8"/>
  <c r="V124" i="8"/>
  <c r="L125" i="8"/>
  <c r="N125" i="8"/>
  <c r="P125" i="8"/>
  <c r="R125" i="8"/>
  <c r="V125" i="8"/>
  <c r="T103" i="8"/>
  <c r="P103" i="8"/>
  <c r="V103" i="8"/>
  <c r="R103" i="8"/>
  <c r="N103" i="8"/>
  <c r="A3" i="10" s="1"/>
  <c r="L103" i="8"/>
  <c r="J125" i="8"/>
  <c r="J124" i="8"/>
  <c r="J12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03" i="8"/>
  <c r="C16" i="8"/>
  <c r="D16" i="8"/>
  <c r="E16" i="8"/>
  <c r="F16" i="8"/>
  <c r="G16" i="8"/>
  <c r="H16" i="8"/>
  <c r="B16" i="8"/>
  <c r="T54" i="8"/>
  <c r="T79" i="8" s="1"/>
  <c r="T55" i="8"/>
  <c r="T80" i="8" s="1"/>
  <c r="T56" i="8"/>
  <c r="T81" i="8" s="1"/>
  <c r="T57" i="8"/>
  <c r="T82" i="8" s="1"/>
  <c r="T58" i="8"/>
  <c r="T83" i="8" s="1"/>
  <c r="T59" i="8"/>
  <c r="T84" i="8" s="1"/>
  <c r="T60" i="8"/>
  <c r="T85" i="8" s="1"/>
  <c r="T61" i="8"/>
  <c r="T86" i="8" s="1"/>
  <c r="T62" i="8"/>
  <c r="T87" i="8" s="1"/>
  <c r="T63" i="8"/>
  <c r="T88" i="8" s="1"/>
  <c r="T64" i="8"/>
  <c r="T89" i="8" s="1"/>
  <c r="T65" i="8"/>
  <c r="T90" i="8" s="1"/>
  <c r="T66" i="8"/>
  <c r="T91" i="8" s="1"/>
  <c r="T67" i="8"/>
  <c r="T92" i="8" s="1"/>
  <c r="T68" i="8"/>
  <c r="T93" i="8" s="1"/>
  <c r="T69" i="8"/>
  <c r="T94" i="8" s="1"/>
  <c r="T70" i="8"/>
  <c r="T95" i="8" s="1"/>
  <c r="T71" i="8"/>
  <c r="T96" i="8" s="1"/>
  <c r="T53" i="8"/>
  <c r="T78" i="8" s="1"/>
  <c r="J28" i="8"/>
  <c r="J53" i="8" s="1"/>
  <c r="J78" i="8" s="1"/>
  <c r="V29" i="8"/>
  <c r="V54" i="8" s="1"/>
  <c r="V79" i="8" s="1"/>
  <c r="V30" i="8"/>
  <c r="V55" i="8" s="1"/>
  <c r="V80" i="8" s="1"/>
  <c r="V31" i="8"/>
  <c r="V56" i="8" s="1"/>
  <c r="V81" i="8" s="1"/>
  <c r="V32" i="8"/>
  <c r="V57" i="8" s="1"/>
  <c r="V82" i="8" s="1"/>
  <c r="V33" i="8"/>
  <c r="V58" i="8" s="1"/>
  <c r="V83" i="8" s="1"/>
  <c r="V34" i="8"/>
  <c r="V59" i="8" s="1"/>
  <c r="V84" i="8" s="1"/>
  <c r="V35" i="8"/>
  <c r="V60" i="8" s="1"/>
  <c r="V85" i="8" s="1"/>
  <c r="V36" i="8"/>
  <c r="V61" i="8" s="1"/>
  <c r="V86" i="8" s="1"/>
  <c r="V37" i="8"/>
  <c r="V62" i="8" s="1"/>
  <c r="V87" i="8" s="1"/>
  <c r="V38" i="8"/>
  <c r="V63" i="8" s="1"/>
  <c r="V88" i="8" s="1"/>
  <c r="V39" i="8"/>
  <c r="V64" i="8" s="1"/>
  <c r="V89" i="8" s="1"/>
  <c r="V40" i="8"/>
  <c r="V65" i="8" s="1"/>
  <c r="V90" i="8" s="1"/>
  <c r="V41" i="8"/>
  <c r="V66" i="8" s="1"/>
  <c r="V91" i="8" s="1"/>
  <c r="V42" i="8"/>
  <c r="V67" i="8" s="1"/>
  <c r="V92" i="8" s="1"/>
  <c r="V43" i="8"/>
  <c r="V68" i="8" s="1"/>
  <c r="V93" i="8" s="1"/>
  <c r="V44" i="8"/>
  <c r="V69" i="8" s="1"/>
  <c r="V94" i="8" s="1"/>
  <c r="V45" i="8"/>
  <c r="V70" i="8" s="1"/>
  <c r="V95" i="8" s="1"/>
  <c r="V46" i="8"/>
  <c r="V71" i="8" s="1"/>
  <c r="V96" i="8" s="1"/>
  <c r="V47" i="8"/>
  <c r="V72" i="8" s="1"/>
  <c r="V97" i="8" s="1"/>
  <c r="V48" i="8"/>
  <c r="V73" i="8" s="1"/>
  <c r="V98" i="8" s="1"/>
  <c r="V28" i="8"/>
  <c r="V53" i="8" s="1"/>
  <c r="V78" i="8" s="1"/>
  <c r="R29" i="8"/>
  <c r="R54" i="8" s="1"/>
  <c r="R79" i="8" s="1"/>
  <c r="R30" i="8"/>
  <c r="R55" i="8" s="1"/>
  <c r="R80" i="8" s="1"/>
  <c r="R31" i="8"/>
  <c r="R56" i="8" s="1"/>
  <c r="R81" i="8" s="1"/>
  <c r="R32" i="8"/>
  <c r="R57" i="8" s="1"/>
  <c r="R82" i="8" s="1"/>
  <c r="R33" i="8"/>
  <c r="R58" i="8" s="1"/>
  <c r="R83" i="8" s="1"/>
  <c r="R34" i="8"/>
  <c r="R59" i="8" s="1"/>
  <c r="R84" i="8" s="1"/>
  <c r="R35" i="8"/>
  <c r="R60" i="8" s="1"/>
  <c r="R85" i="8" s="1"/>
  <c r="R36" i="8"/>
  <c r="R61" i="8" s="1"/>
  <c r="R86" i="8" s="1"/>
  <c r="R37" i="8"/>
  <c r="R62" i="8" s="1"/>
  <c r="R87" i="8" s="1"/>
  <c r="R38" i="8"/>
  <c r="R63" i="8" s="1"/>
  <c r="R88" i="8" s="1"/>
  <c r="R39" i="8"/>
  <c r="R64" i="8" s="1"/>
  <c r="R89" i="8" s="1"/>
  <c r="R40" i="8"/>
  <c r="R65" i="8" s="1"/>
  <c r="R90" i="8" s="1"/>
  <c r="R41" i="8"/>
  <c r="R66" i="8" s="1"/>
  <c r="R91" i="8" s="1"/>
  <c r="R42" i="8"/>
  <c r="R67" i="8" s="1"/>
  <c r="R92" i="8" s="1"/>
  <c r="R43" i="8"/>
  <c r="R68" i="8" s="1"/>
  <c r="R93" i="8" s="1"/>
  <c r="R44" i="8"/>
  <c r="R69" i="8" s="1"/>
  <c r="R94" i="8" s="1"/>
  <c r="R45" i="8"/>
  <c r="R70" i="8" s="1"/>
  <c r="R95" i="8" s="1"/>
  <c r="R46" i="8"/>
  <c r="R71" i="8" s="1"/>
  <c r="R96" i="8" s="1"/>
  <c r="R47" i="8"/>
  <c r="R72" i="8" s="1"/>
  <c r="R97" i="8" s="1"/>
  <c r="R48" i="8"/>
  <c r="R73" i="8" s="1"/>
  <c r="R98" i="8" s="1"/>
  <c r="R28" i="8"/>
  <c r="R53" i="8" s="1"/>
  <c r="R78" i="8" s="1"/>
  <c r="P50" i="8"/>
  <c r="P75" i="8" s="1"/>
  <c r="P29" i="8"/>
  <c r="P54" i="8" s="1"/>
  <c r="P79" i="8" s="1"/>
  <c r="P30" i="8"/>
  <c r="P55" i="8" s="1"/>
  <c r="P80" i="8" s="1"/>
  <c r="P31" i="8"/>
  <c r="P56" i="8" s="1"/>
  <c r="P81" i="8" s="1"/>
  <c r="P32" i="8"/>
  <c r="P57" i="8" s="1"/>
  <c r="P82" i="8" s="1"/>
  <c r="P33" i="8"/>
  <c r="P58" i="8" s="1"/>
  <c r="P83" i="8" s="1"/>
  <c r="P34" i="8"/>
  <c r="P59" i="8" s="1"/>
  <c r="P84" i="8" s="1"/>
  <c r="P35" i="8"/>
  <c r="P60" i="8" s="1"/>
  <c r="P85" i="8" s="1"/>
  <c r="P36" i="8"/>
  <c r="P61" i="8" s="1"/>
  <c r="P86" i="8" s="1"/>
  <c r="P37" i="8"/>
  <c r="P62" i="8" s="1"/>
  <c r="P87" i="8" s="1"/>
  <c r="P38" i="8"/>
  <c r="P63" i="8" s="1"/>
  <c r="P88" i="8" s="1"/>
  <c r="P39" i="8"/>
  <c r="P64" i="8" s="1"/>
  <c r="P89" i="8" s="1"/>
  <c r="P40" i="8"/>
  <c r="P65" i="8" s="1"/>
  <c r="P90" i="8" s="1"/>
  <c r="P41" i="8"/>
  <c r="P66" i="8" s="1"/>
  <c r="P91" i="8" s="1"/>
  <c r="P42" i="8"/>
  <c r="P67" i="8" s="1"/>
  <c r="P92" i="8" s="1"/>
  <c r="P43" i="8"/>
  <c r="P68" i="8" s="1"/>
  <c r="P93" i="8" s="1"/>
  <c r="P44" i="8"/>
  <c r="P69" i="8" s="1"/>
  <c r="P94" i="8" s="1"/>
  <c r="P45" i="8"/>
  <c r="P70" i="8" s="1"/>
  <c r="P95" i="8" s="1"/>
  <c r="P46" i="8"/>
  <c r="P71" i="8" s="1"/>
  <c r="P96" i="8" s="1"/>
  <c r="P47" i="8"/>
  <c r="P72" i="8" s="1"/>
  <c r="P97" i="8" s="1"/>
  <c r="P48" i="8"/>
  <c r="P73" i="8" s="1"/>
  <c r="P98" i="8" s="1"/>
  <c r="P49" i="8"/>
  <c r="P74" i="8" s="1"/>
  <c r="P28" i="8"/>
  <c r="P53" i="8" s="1"/>
  <c r="P78" i="8" s="1"/>
  <c r="L29" i="8"/>
  <c r="L54" i="8" s="1"/>
  <c r="L79" i="8" s="1"/>
  <c r="L30" i="8"/>
  <c r="L55" i="8" s="1"/>
  <c r="L80" i="8" s="1"/>
  <c r="L31" i="8"/>
  <c r="L56" i="8" s="1"/>
  <c r="L81" i="8" s="1"/>
  <c r="L32" i="8"/>
  <c r="L57" i="8" s="1"/>
  <c r="L82" i="8" s="1"/>
  <c r="L33" i="8"/>
  <c r="L58" i="8" s="1"/>
  <c r="L83" i="8" s="1"/>
  <c r="L34" i="8"/>
  <c r="L59" i="8" s="1"/>
  <c r="L84" i="8" s="1"/>
  <c r="L35" i="8"/>
  <c r="L60" i="8" s="1"/>
  <c r="L85" i="8" s="1"/>
  <c r="L36" i="8"/>
  <c r="L61" i="8" s="1"/>
  <c r="L86" i="8" s="1"/>
  <c r="L37" i="8"/>
  <c r="L62" i="8" s="1"/>
  <c r="L87" i="8" s="1"/>
  <c r="L38" i="8"/>
  <c r="L63" i="8" s="1"/>
  <c r="L88" i="8" s="1"/>
  <c r="L39" i="8"/>
  <c r="L64" i="8" s="1"/>
  <c r="L89" i="8" s="1"/>
  <c r="L40" i="8"/>
  <c r="L65" i="8" s="1"/>
  <c r="L90" i="8" s="1"/>
  <c r="L41" i="8"/>
  <c r="L66" i="8" s="1"/>
  <c r="L91" i="8" s="1"/>
  <c r="L42" i="8"/>
  <c r="L67" i="8" s="1"/>
  <c r="L92" i="8" s="1"/>
  <c r="L43" i="8"/>
  <c r="L68" i="8" s="1"/>
  <c r="L93" i="8" s="1"/>
  <c r="L44" i="8"/>
  <c r="L69" i="8" s="1"/>
  <c r="L94" i="8" s="1"/>
  <c r="L45" i="8"/>
  <c r="L70" i="8" s="1"/>
  <c r="L95" i="8" s="1"/>
  <c r="L46" i="8"/>
  <c r="L71" i="8" s="1"/>
  <c r="L96" i="8" s="1"/>
  <c r="L47" i="8"/>
  <c r="L72" i="8" s="1"/>
  <c r="L97" i="8" s="1"/>
  <c r="L48" i="8"/>
  <c r="L73" i="8" s="1"/>
  <c r="L98" i="8" s="1"/>
  <c r="L28" i="8"/>
  <c r="L53" i="8" s="1"/>
  <c r="L78" i="8" s="1"/>
  <c r="T171" i="8" l="1"/>
  <c r="T168" i="8"/>
  <c r="T167" i="8"/>
  <c r="T164" i="8"/>
  <c r="T163" i="8"/>
  <c r="T160" i="8"/>
  <c r="T159" i="8"/>
  <c r="T156" i="8"/>
  <c r="T155" i="8"/>
  <c r="P172" i="8"/>
  <c r="P171" i="8"/>
  <c r="P168" i="8"/>
  <c r="P167" i="8"/>
  <c r="P164" i="8"/>
  <c r="P163" i="8"/>
  <c r="P160" i="8"/>
  <c r="P159" i="8"/>
  <c r="P156" i="8"/>
  <c r="P155" i="8"/>
  <c r="P175" i="8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P153" i="8"/>
  <c r="T153" i="8"/>
  <c r="L174" i="8"/>
  <c r="V172" i="8"/>
  <c r="R172" i="8"/>
  <c r="V171" i="8"/>
  <c r="R171" i="8"/>
  <c r="L171" i="8"/>
  <c r="L170" i="8"/>
  <c r="V168" i="8"/>
  <c r="R168" i="8"/>
  <c r="V167" i="8"/>
  <c r="R167" i="8"/>
  <c r="L167" i="8"/>
  <c r="L166" i="8"/>
  <c r="V164" i="8"/>
  <c r="R164" i="8"/>
  <c r="V163" i="8"/>
  <c r="R163" i="8"/>
  <c r="L163" i="8"/>
  <c r="L162" i="8"/>
  <c r="V160" i="8"/>
  <c r="R160" i="8"/>
  <c r="V159" i="8"/>
  <c r="R159" i="8"/>
  <c r="L159" i="8"/>
  <c r="L158" i="8"/>
  <c r="V156" i="8"/>
  <c r="R156" i="8"/>
  <c r="V155" i="8"/>
  <c r="R155" i="8"/>
  <c r="L155" i="8"/>
  <c r="L154" i="8"/>
  <c r="L153" i="8"/>
  <c r="P174" i="8"/>
  <c r="P173" i="8"/>
  <c r="T170" i="8"/>
  <c r="P170" i="8"/>
  <c r="T169" i="8"/>
  <c r="P169" i="8"/>
  <c r="T166" i="8"/>
  <c r="P166" i="8"/>
  <c r="T165" i="8"/>
  <c r="P165" i="8"/>
  <c r="J163" i="8"/>
  <c r="T162" i="8"/>
  <c r="P162" i="8"/>
  <c r="T161" i="8"/>
  <c r="P161" i="8"/>
  <c r="J161" i="8"/>
  <c r="J159" i="8"/>
  <c r="T158" i="8"/>
  <c r="P158" i="8"/>
  <c r="T157" i="8"/>
  <c r="P157" i="8"/>
  <c r="J157" i="8"/>
  <c r="B18" i="8" s="1"/>
  <c r="J155" i="8"/>
  <c r="T154" i="8"/>
  <c r="P154" i="8"/>
  <c r="V100" i="8"/>
  <c r="H15" i="8" s="1"/>
  <c r="L100" i="8"/>
  <c r="C15" i="8" s="1"/>
  <c r="P100" i="8"/>
  <c r="E15" i="8" s="1"/>
  <c r="T100" i="8"/>
  <c r="G15" i="8" s="1"/>
  <c r="R100" i="8"/>
  <c r="F15" i="8" s="1"/>
  <c r="J29" i="8"/>
  <c r="J54" i="8" s="1"/>
  <c r="J79" i="8" s="1"/>
  <c r="J30" i="8"/>
  <c r="J55" i="8" s="1"/>
  <c r="J80" i="8" s="1"/>
  <c r="J31" i="8"/>
  <c r="J56" i="8" s="1"/>
  <c r="J81" i="8" s="1"/>
  <c r="J32" i="8"/>
  <c r="J57" i="8" s="1"/>
  <c r="J82" i="8" s="1"/>
  <c r="J33" i="8"/>
  <c r="J58" i="8" s="1"/>
  <c r="J83" i="8" s="1"/>
  <c r="J34" i="8"/>
  <c r="J59" i="8" s="1"/>
  <c r="J84" i="8" s="1"/>
  <c r="J35" i="8"/>
  <c r="J60" i="8" s="1"/>
  <c r="J85" i="8" s="1"/>
  <c r="J36" i="8"/>
  <c r="J61" i="8" s="1"/>
  <c r="J86" i="8" s="1"/>
  <c r="J37" i="8"/>
  <c r="J62" i="8" s="1"/>
  <c r="J87" i="8" s="1"/>
  <c r="J38" i="8"/>
  <c r="J63" i="8" s="1"/>
  <c r="J88" i="8" s="1"/>
  <c r="J39" i="8"/>
  <c r="J64" i="8" s="1"/>
  <c r="J89" i="8" s="1"/>
  <c r="J40" i="8"/>
  <c r="J65" i="8" s="1"/>
  <c r="J90" i="8" s="1"/>
  <c r="J41" i="8"/>
  <c r="J66" i="8" s="1"/>
  <c r="J91" i="8" s="1"/>
  <c r="J42" i="8"/>
  <c r="J67" i="8" s="1"/>
  <c r="J92" i="8" s="1"/>
  <c r="J43" i="8"/>
  <c r="J68" i="8" s="1"/>
  <c r="J93" i="8" s="1"/>
  <c r="J44" i="8"/>
  <c r="J69" i="8" s="1"/>
  <c r="J94" i="8" s="1"/>
  <c r="J45" i="8"/>
  <c r="J70" i="8" s="1"/>
  <c r="J95" i="8" s="1"/>
  <c r="J46" i="8"/>
  <c r="J71" i="8" s="1"/>
  <c r="J96" i="8" s="1"/>
  <c r="J47" i="8"/>
  <c r="J72" i="8" s="1"/>
  <c r="J97" i="8" s="1"/>
  <c r="J48" i="8"/>
  <c r="J73" i="8" s="1"/>
  <c r="J98" i="8" s="1"/>
  <c r="V25" i="8"/>
  <c r="V150" i="8" s="1"/>
  <c r="V175" i="8" s="1"/>
  <c r="R25" i="8"/>
  <c r="R150" i="8" s="1"/>
  <c r="R175" i="8" s="1"/>
  <c r="N25" i="8"/>
  <c r="L25" i="8"/>
  <c r="L150" i="8" s="1"/>
  <c r="L175" i="8" s="1"/>
  <c r="J25" i="8"/>
  <c r="J150" i="8" s="1"/>
  <c r="J175" i="8" s="1"/>
  <c r="G18" i="8" l="1"/>
  <c r="E18" i="8"/>
  <c r="C3" i="10"/>
  <c r="J100" i="8"/>
  <c r="B15" i="8" s="1"/>
  <c r="L49" i="8"/>
  <c r="L74" i="8" s="1"/>
  <c r="L50" i="8"/>
  <c r="L75" i="8" s="1"/>
  <c r="R49" i="8"/>
  <c r="R74" i="8" s="1"/>
  <c r="R75" i="8"/>
  <c r="J49" i="8"/>
  <c r="J74" i="8" s="1"/>
  <c r="J50" i="8"/>
  <c r="J75" i="8" s="1"/>
  <c r="N29" i="8"/>
  <c r="N54" i="8" s="1"/>
  <c r="N79" i="8" s="1"/>
  <c r="N31" i="8"/>
  <c r="N56" i="8" s="1"/>
  <c r="N81" i="8" s="1"/>
  <c r="N33" i="8"/>
  <c r="N58" i="8" s="1"/>
  <c r="N83" i="8" s="1"/>
  <c r="N35" i="8"/>
  <c r="N60" i="8" s="1"/>
  <c r="N85" i="8" s="1"/>
  <c r="N37" i="8"/>
  <c r="N62" i="8" s="1"/>
  <c r="N87" i="8" s="1"/>
  <c r="N39" i="8"/>
  <c r="N64" i="8" s="1"/>
  <c r="N89" i="8" s="1"/>
  <c r="N41" i="8"/>
  <c r="N66" i="8" s="1"/>
  <c r="N91" i="8" s="1"/>
  <c r="N43" i="8"/>
  <c r="N68" i="8" s="1"/>
  <c r="N93" i="8" s="1"/>
  <c r="N45" i="8"/>
  <c r="N70" i="8" s="1"/>
  <c r="N95" i="8" s="1"/>
  <c r="N47" i="8"/>
  <c r="N72" i="8" s="1"/>
  <c r="N97" i="8" s="1"/>
  <c r="N49" i="8"/>
  <c r="N74" i="8" s="1"/>
  <c r="N28" i="8"/>
  <c r="N53" i="8" s="1"/>
  <c r="N30" i="8"/>
  <c r="N55" i="8" s="1"/>
  <c r="N80" i="8" s="1"/>
  <c r="N32" i="8"/>
  <c r="N57" i="8" s="1"/>
  <c r="N82" i="8" s="1"/>
  <c r="N34" i="8"/>
  <c r="N59" i="8" s="1"/>
  <c r="N84" i="8" s="1"/>
  <c r="N36" i="8"/>
  <c r="N61" i="8" s="1"/>
  <c r="N86" i="8" s="1"/>
  <c r="N38" i="8"/>
  <c r="N63" i="8" s="1"/>
  <c r="N88" i="8" s="1"/>
  <c r="N40" i="8"/>
  <c r="N65" i="8" s="1"/>
  <c r="N90" i="8" s="1"/>
  <c r="N42" i="8"/>
  <c r="N67" i="8" s="1"/>
  <c r="N92" i="8" s="1"/>
  <c r="N44" i="8"/>
  <c r="N69" i="8" s="1"/>
  <c r="N94" i="8" s="1"/>
  <c r="N46" i="8"/>
  <c r="N71" i="8" s="1"/>
  <c r="N96" i="8" s="1"/>
  <c r="N48" i="8"/>
  <c r="N73" i="8" s="1"/>
  <c r="N98" i="8" s="1"/>
  <c r="N50" i="8"/>
  <c r="N75" i="8" s="1"/>
  <c r="V50" i="8"/>
  <c r="V75" i="8" s="1"/>
  <c r="V49" i="8"/>
  <c r="V74" i="8" s="1"/>
  <c r="N78" i="8" l="1"/>
  <c r="N130" i="8"/>
  <c r="N155" i="8" s="1"/>
  <c r="N132" i="8"/>
  <c r="N157" i="8" s="1"/>
  <c r="N134" i="8"/>
  <c r="N159" i="8" s="1"/>
  <c r="N136" i="8"/>
  <c r="N161" i="8" s="1"/>
  <c r="N138" i="8"/>
  <c r="N163" i="8" s="1"/>
  <c r="N140" i="8"/>
  <c r="N165" i="8" s="1"/>
  <c r="N142" i="8"/>
  <c r="N167" i="8" s="1"/>
  <c r="N144" i="8"/>
  <c r="N169" i="8" s="1"/>
  <c r="N146" i="8"/>
  <c r="N171" i="8" s="1"/>
  <c r="N148" i="8"/>
  <c r="N173" i="8" s="1"/>
  <c r="N150" i="8"/>
  <c r="N175" i="8" s="1"/>
  <c r="N131" i="8"/>
  <c r="N156" i="8" s="1"/>
  <c r="N135" i="8"/>
  <c r="N160" i="8" s="1"/>
  <c r="N139" i="8"/>
  <c r="N164" i="8" s="1"/>
  <c r="N143" i="8"/>
  <c r="N168" i="8" s="1"/>
  <c r="N147" i="8"/>
  <c r="N172" i="8" s="1"/>
  <c r="N128" i="8"/>
  <c r="N153" i="8" s="1"/>
  <c r="N129" i="8"/>
  <c r="N154" i="8" s="1"/>
  <c r="N133" i="8"/>
  <c r="N158" i="8" s="1"/>
  <c r="N137" i="8"/>
  <c r="N162" i="8" s="1"/>
  <c r="N141" i="8"/>
  <c r="N166" i="8" s="1"/>
  <c r="N145" i="8"/>
  <c r="N170" i="8" s="1"/>
  <c r="N149" i="8"/>
  <c r="N174" i="8" s="1"/>
  <c r="N100" i="8"/>
  <c r="D15" i="8" s="1"/>
</calcChain>
</file>

<file path=xl/sharedStrings.xml><?xml version="1.0" encoding="utf-8"?>
<sst xmlns="http://schemas.openxmlformats.org/spreadsheetml/2006/main" count="281" uniqueCount="160">
  <si>
    <t>Сотников Лев. Вариант 24 (3)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</si>
  <si>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</si>
  <si>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</si>
  <si>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</si>
  <si>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</si>
  <si>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</si>
  <si>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</si>
  <si>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</si>
  <si>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</si>
  <si>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</si>
  <si>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</si>
  <si>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</si>
  <si>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</si>
  <si>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</si>
  <si>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</si>
  <si>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</si>
  <si>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</si>
  <si>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</si>
  <si>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</si>
  <si>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</si>
  <si>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</si>
  <si>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</si>
  <si>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Предположение</t>
  </si>
  <si>
    <t>Карман</t>
  </si>
  <si>
    <t>Частота</t>
  </si>
  <si>
    <t>Характеристики</t>
  </si>
  <si>
    <t>Столбец 4</t>
  </si>
  <si>
    <t>Столбец 6</t>
  </si>
  <si>
    <t>Нормальное</t>
  </si>
  <si>
    <t>Равномерное</t>
  </si>
  <si>
    <t>Мат. Ожидание</t>
  </si>
  <si>
    <t>Дисперсия</t>
  </si>
  <si>
    <t>Теор. Вероятность1</t>
  </si>
  <si>
    <t>Теор. Вероятность2</t>
  </si>
  <si>
    <t>Теор. Вероятность3</t>
  </si>
  <si>
    <t>Теор. Вероятность4</t>
  </si>
  <si>
    <t>Теор. Вероятность5</t>
  </si>
  <si>
    <t>Теор. Вероятность6</t>
  </si>
  <si>
    <t>Теор. Вероятность7</t>
  </si>
  <si>
    <t>Ожид. Частоты1</t>
  </si>
  <si>
    <t>Ожид. Частоты2</t>
  </si>
  <si>
    <t>Ожид. Частоты3</t>
  </si>
  <si>
    <t>Ожид. Частоты4</t>
  </si>
  <si>
    <t>Ожид. Частоты5</t>
  </si>
  <si>
    <t>Ожид. Частоты6</t>
  </si>
  <si>
    <t>Ожид. Частоты7</t>
  </si>
  <si>
    <t>хи.кв. 1</t>
  </si>
  <si>
    <t>хи.кв. 2</t>
  </si>
  <si>
    <t>хи.кв. 3</t>
  </si>
  <si>
    <t>хи.кв. 4</t>
  </si>
  <si>
    <t>хи.кв. 5</t>
  </si>
  <si>
    <t>хи.кв. 6</t>
  </si>
  <si>
    <t>хи.кв. 7</t>
  </si>
  <si>
    <t>Сумма:</t>
  </si>
  <si>
    <t>a</t>
  </si>
  <si>
    <t>v</t>
  </si>
  <si>
    <t>X2 счёт</t>
  </si>
  <si>
    <t>X2 прогноз</t>
  </si>
  <si>
    <t>Накоп. Вер. 1</t>
  </si>
  <si>
    <t>Накоп. Вер. 2</t>
  </si>
  <si>
    <t>Накоп. Вер. 3</t>
  </si>
  <si>
    <t>Накоп. Вер. 4</t>
  </si>
  <si>
    <t>Накоп. Вер. 5</t>
  </si>
  <si>
    <t>Накоп. Вер. 6</t>
  </si>
  <si>
    <t>Накоп. Вер. 7</t>
  </si>
  <si>
    <t>Теор. Накоп. Вер. 1</t>
  </si>
  <si>
    <t>Теор. Накоп. Вер. 2</t>
  </si>
  <si>
    <t>Теор. Накоп. Вер. 3</t>
  </si>
  <si>
    <t>Теор. Накоп. Вер. 4</t>
  </si>
  <si>
    <t>Теор. Накоп. Вер. 5</t>
  </si>
  <si>
    <t>Теор. Накоп. Вер. 6</t>
  </si>
  <si>
    <t>Теор. Накоп. Вер. 7</t>
  </si>
  <si>
    <t>Разность1</t>
  </si>
  <si>
    <t>Разность2</t>
  </si>
  <si>
    <t>Разность3</t>
  </si>
  <si>
    <t>Разность4</t>
  </si>
  <si>
    <t>Разность5</t>
  </si>
  <si>
    <t>Разность6</t>
  </si>
  <si>
    <t>Разность7</t>
  </si>
  <si>
    <t>max разность</t>
  </si>
  <si>
    <t>Dкр</t>
  </si>
  <si>
    <t>t</t>
  </si>
  <si>
    <t>t кр</t>
  </si>
  <si>
    <t>Округл. Мат. Ожидание мю</t>
  </si>
  <si>
    <t>t предположение</t>
  </si>
  <si>
    <t>max t</t>
  </si>
  <si>
    <t>t кр при альфа 0,05</t>
  </si>
  <si>
    <t>Столбец</t>
  </si>
  <si>
    <t>Название закона</t>
  </si>
  <si>
    <t>Параметры распределения</t>
  </si>
  <si>
    <t>Критерий ХИ-КВ. Н0?</t>
  </si>
  <si>
    <t>Критерий К-С. Н0?</t>
  </si>
  <si>
    <t>Да</t>
  </si>
  <si>
    <t>Стб. 1</t>
  </si>
  <si>
    <t>Стб. 2</t>
  </si>
  <si>
    <t>µ1=µ2</t>
  </si>
  <si>
    <t>s2 1=s2 2</t>
  </si>
  <si>
    <t>Ранговый кр. Н0?</t>
  </si>
  <si>
    <t>Выб1</t>
  </si>
  <si>
    <t>Выб2</t>
  </si>
  <si>
    <t>Ранг1</t>
  </si>
  <si>
    <t>Ранг2</t>
  </si>
  <si>
    <t>R1</t>
  </si>
  <si>
    <t>R2</t>
  </si>
  <si>
    <t>N1</t>
  </si>
  <si>
    <t>N2</t>
  </si>
  <si>
    <t>U1</t>
  </si>
  <si>
    <t>U2</t>
  </si>
  <si>
    <t>U</t>
  </si>
  <si>
    <t>z</t>
  </si>
  <si>
    <t>p</t>
  </si>
  <si>
    <t>Выборки 4-5</t>
  </si>
  <si>
    <t>Столбец 5</t>
  </si>
  <si>
    <t>Двухвыборочный z-тест для средних</t>
  </si>
  <si>
    <t>Переменная 1</t>
  </si>
  <si>
    <t>Переменная 2</t>
  </si>
  <si>
    <t>Известная дисперсия</t>
  </si>
  <si>
    <t>Наблюдения</t>
  </si>
  <si>
    <t>Гипотетическая разность средних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</si>
  <si>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</si>
  <si>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</si>
  <si>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</si>
  <si>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</si>
  <si>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Двухвыборочный F-тест для дисперсии</t>
  </si>
  <si>
    <t>df</t>
  </si>
  <si>
    <t>F</t>
  </si>
  <si>
    <t>P(F&lt;=f) одностороннее</t>
  </si>
  <si>
    <t>F критическое одностороннее</t>
  </si>
  <si>
    <t>Нет</t>
  </si>
  <si>
    <t>Меньше крит.?</t>
  </si>
  <si>
    <t>H0?</t>
  </si>
  <si>
    <t>Принимаем</t>
  </si>
  <si>
    <t>Отвергаем</t>
  </si>
  <si>
    <t>3а - Проверка критерия Хи-кв.</t>
  </si>
  <si>
    <t>3б - Проверка критерия К-С</t>
  </si>
  <si>
    <t>4 - Округлённое мат. Ожидание</t>
  </si>
  <si>
    <t>Расчётные значения меньше критических. Н0 принимаем</t>
  </si>
  <si>
    <t>Расчётное значение меньше критического. Н0 принимаем</t>
  </si>
  <si>
    <t>Расчётное значение меньше критического. Н0 принимается</t>
  </si>
  <si>
    <t>6а - Колмогоров</t>
  </si>
  <si>
    <t>6б - Манна-Уитни</t>
  </si>
  <si>
    <t>Расчётное значение меньше Альфа. Н0 отвергается</t>
  </si>
  <si>
    <t>Альфа</t>
  </si>
  <si>
    <t>Предполагаемый выброс</t>
  </si>
  <si>
    <t>Критерий Шовенэ</t>
  </si>
  <si>
    <t>Ткр</t>
  </si>
  <si>
    <t>Значение критерия похоже на значение для выброса.</t>
  </si>
  <si>
    <t>Примем данные значения за выброс.</t>
  </si>
  <si>
    <t>Пуассон</t>
  </si>
  <si>
    <t>М</t>
  </si>
  <si>
    <t>Д</t>
  </si>
  <si>
    <t>Мин</t>
  </si>
  <si>
    <t>Макс</t>
  </si>
  <si>
    <t>Мат. Ожидание = 2,4092; Дисперсия = 58,9658</t>
  </si>
  <si>
    <t>Мат. Ожидание = 1,3863; Дисперсия = 12,1543</t>
  </si>
  <si>
    <t>Мин = -13,9792; Макс = 16,7569</t>
  </si>
  <si>
    <t>Мат. Ожидание = 1,325; Дисперсия = 24,488</t>
  </si>
  <si>
    <t>Мат. Ожидание = 1,8192; Дисперсия = 25,3181</t>
  </si>
  <si>
    <t>Лямбда = 12,072</t>
  </si>
  <si>
    <t>Мат. Ожидание = 9,5680; Дисперсия = 3,6567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</si>
</sst>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164" fontId="1" fillId="0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 applyFill="1" applyBorder="1" applyAlignment="1"/>
    <xf numFmtId="0" fontId="0" fillId="2" borderId="0" xfId="0" applyFill="1"/>
    <xf numFmtId="0" fontId="0" fillId="3" borderId="0" xfId="0" applyFill="1"/>
    <xf numFmtId="0" fontId="2" fillId="0" borderId="0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/>
    <xf numFmtId="166" fontId="0" fillId="4" borderId="0" xfId="0" applyNumberFormat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Fill="1" applyBorder="1" applyAlignment="1"/>
    <xf numFmtId="1" fontId="0" fillId="0" borderId="0" xfId="0" applyNumberFormat="1" applyAlignment="1">
      <alignment horizontal="center"/>
    </xf>
  </cellXfs>
  <cellStyles count="2">
    <cellStyle name="Обычный" xfId="0" builtinId="0"/>
    <cellStyle name="Обычный 2" xfId="1" xr:uid="{4D044AF3-C970-4BF2-8742-803D4D7EB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Столбец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1</a:t>
          </a:r>
        </a:p>
      </cx:txPr>
    </cx:title>
    <cx:plotArea>
      <cx:plotAreaRegion>
        <cx:series layoutId="clusteredColumn" uniqueId="{827972C2-3A9A-445D-88CF-DC1FE6AAA5C1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Столбец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2</a:t>
          </a:r>
        </a:p>
      </cx:txPr>
    </cx:title>
    <cx:plotArea>
      <cx:plotAreaRegion>
        <cx:series layoutId="clusteredColumn" uniqueId="{C4AD44FC-5782-47C6-AF02-DCD8B7989518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Столбец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3</a:t>
          </a:r>
        </a:p>
      </cx:txPr>
    </cx:title>
    <cx:plotArea>
      <cx:plotAreaRegion>
        <cx:series layoutId="clusteredColumn" uniqueId="{11DD4A3D-00B6-4879-9FF7-577296B33250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Столбец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4</a:t>
          </a:r>
        </a:p>
      </cx:txPr>
    </cx:title>
    <cx:plotArea>
      <cx:plotAreaRegion>
        <cx:series layoutId="clusteredColumn" uniqueId="{01CA4B73-5A2D-4FA1-84DD-DA90F25BC925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Столбец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5</a:t>
          </a:r>
        </a:p>
      </cx:txPr>
    </cx:title>
    <cx:plotArea>
      <cx:plotAreaRegion>
        <cx:series layoutId="clusteredColumn" uniqueId="{8F3AD1CF-231F-4276-BF00-D67B0AAC884F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Столбец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6</a:t>
          </a:r>
        </a:p>
      </cx:txPr>
    </cx:title>
    <cx:plotArea>
      <cx:plotAreaRegion>
        <cx:series layoutId="clusteredColumn" uniqueId="{63C98C3A-C9E6-4D1F-84BD-E6144545AB4F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Столбец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7</a:t>
          </a:r>
        </a:p>
      </cx:txPr>
    </cx:title>
    <cx:plotArea>
      <cx:plotAreaRegion>
        <cx:series layoutId="clusteredColumn" uniqueId="{D10CB6CC-0C30-453D-9CCE-AE6C8519B339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Столбец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4</a:t>
          </a:r>
        </a:p>
      </cx:txPr>
    </cx:title>
    <cx:plotArea>
      <cx:plotAreaRegion>
        <cx:series layoutId="clusteredColumn" uniqueId="{AAE95021-9155-46B5-9315-AEF7A986F136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Столбец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Столбец 6</a:t>
          </a:r>
        </a:p>
      </cx:txPr>
    </cx:title>
    <cx:plotArea>
      <cx:plotAreaRegion>
        <cx:series layoutId="clusteredColumn" uniqueId="{3C307951-1542-426C-9925-213EB8B7174E}"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</xdr:colOff>
      <xdr:row>1</xdr:row>
      <xdr:rowOff>189895</xdr:rowOff>
    </xdr:from>
    <xdr:to>
      <xdr:col>11</xdr:col>
      <xdr:colOff>548693</xdr:colOff>
      <xdr:row>17</xdr:row>
      <xdr:rowOff>151728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5">
              <a:extLst>
                <a:ext uri="{FF2B5EF4-FFF2-40B4-BE49-F238E27FC236}">
                  <a16:creationId xmlns:a16="http://schemas.microsoft.com/office/drawing/2014/main" id="{790B67C3-2C2F-41E3-9FC3-A0EB49A7A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001" y="380395"/>
              <a:ext cx="6644292" cy="3009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532509</xdr:colOff>
      <xdr:row>2</xdr:row>
      <xdr:rowOff>3250</xdr:rowOff>
    </xdr:from>
    <xdr:to>
      <xdr:col>22</xdr:col>
      <xdr:colOff>413500</xdr:colOff>
      <xdr:row>17</xdr:row>
      <xdr:rowOff>168992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6">
              <a:extLst>
                <a:ext uri="{FF2B5EF4-FFF2-40B4-BE49-F238E27FC236}">
                  <a16:creationId xmlns:a16="http://schemas.microsoft.com/office/drawing/2014/main" id="{62088194-5A31-4A9D-A4BE-5603FECA1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8109" y="384250"/>
              <a:ext cx="6586591" cy="3023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4331</xdr:colOff>
      <xdr:row>19</xdr:row>
      <xdr:rowOff>3032</xdr:rowOff>
    </xdr:from>
    <xdr:to>
      <xdr:col>11</xdr:col>
      <xdr:colOff>496216</xdr:colOff>
      <xdr:row>35</xdr:row>
      <xdr:rowOff>53663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7">
              <a:extLst>
                <a:ext uri="{FF2B5EF4-FFF2-40B4-BE49-F238E27FC236}">
                  <a16:creationId xmlns:a16="http://schemas.microsoft.com/office/drawing/2014/main" id="{EE4F994A-774C-45D6-A02D-512B4A960E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931" y="3622532"/>
              <a:ext cx="6587885" cy="30986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486421</xdr:colOff>
      <xdr:row>18</xdr:row>
      <xdr:rowOff>181327</xdr:rowOff>
    </xdr:from>
    <xdr:to>
      <xdr:col>22</xdr:col>
      <xdr:colOff>367412</xdr:colOff>
      <xdr:row>35</xdr:row>
      <xdr:rowOff>47603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8">
              <a:extLst>
                <a:ext uri="{FF2B5EF4-FFF2-40B4-BE49-F238E27FC236}">
                  <a16:creationId xmlns:a16="http://schemas.microsoft.com/office/drawing/2014/main" id="{3D5A5B0D-3CFF-4D4F-9D91-31E47F78C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2021" y="3610327"/>
              <a:ext cx="6586591" cy="3104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4804</xdr:colOff>
      <xdr:row>36</xdr:row>
      <xdr:rowOff>5002</xdr:rowOff>
    </xdr:from>
    <xdr:to>
      <xdr:col>11</xdr:col>
      <xdr:colOff>492263</xdr:colOff>
      <xdr:row>52</xdr:row>
      <xdr:rowOff>70323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10">
              <a:extLst>
                <a:ext uri="{FF2B5EF4-FFF2-40B4-BE49-F238E27FC236}">
                  <a16:creationId xmlns:a16="http://schemas.microsoft.com/office/drawing/2014/main" id="{007190DC-D54B-4AB5-B077-3B212A3FB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404" y="6863002"/>
              <a:ext cx="6583459" cy="311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479106</xdr:colOff>
      <xdr:row>35</xdr:row>
      <xdr:rowOff>181352</xdr:rowOff>
    </xdr:from>
    <xdr:to>
      <xdr:col>22</xdr:col>
      <xdr:colOff>352047</xdr:colOff>
      <xdr:row>52</xdr:row>
      <xdr:rowOff>22071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9">
              <a:extLst>
                <a:ext uri="{FF2B5EF4-FFF2-40B4-BE49-F238E27FC236}">
                  <a16:creationId xmlns:a16="http://schemas.microsoft.com/office/drawing/2014/main" id="{30E128ED-7027-481A-9C4F-DA6EF68AC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4706" y="6848852"/>
              <a:ext cx="6578541" cy="3079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2856</xdr:colOff>
      <xdr:row>53</xdr:row>
      <xdr:rowOff>6301</xdr:rowOff>
    </xdr:from>
    <xdr:to>
      <xdr:col>11</xdr:col>
      <xdr:colOff>476899</xdr:colOff>
      <xdr:row>69</xdr:row>
      <xdr:rowOff>44790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11">
              <a:extLst>
                <a:ext uri="{FF2B5EF4-FFF2-40B4-BE49-F238E27FC236}">
                  <a16:creationId xmlns:a16="http://schemas.microsoft.com/office/drawing/2014/main" id="{4CE3EB3E-0F5A-495A-ADB3-06F3A90CCA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6" y="10102801"/>
              <a:ext cx="6570043" cy="3086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BCC9083-BE47-4F36-9947-0593F4562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2F4717C8-05A2-4BB4-9B8F-5F675060A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3248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3BDE7-09DC-49E4-896F-EE702FFF03DC}" name="Таблица1" displayName="Таблица1" ref="A1:E8" totalsRowShown="0">
  <autoFilter ref="A1:E8" xr:uid="{660158BF-72A4-4EEE-9178-1C1531193EF8}"/>
  <tableColumns count="5">
    <tableColumn id="1" xr3:uid="{D135479D-7756-48CA-BD84-DF014817F5B4}" name="Столбец"/>
    <tableColumn id="2" xr3:uid="{DEAEA2DD-9880-4E2F-A4D7-9CD24775DBB2}" name="Название закона"/>
    <tableColumn id="3" xr3:uid="{0A584A53-844D-4A8E-8AAF-D1FB7F57025D}" name="Параметры распределения"/>
    <tableColumn id="4" xr3:uid="{7C62DAE6-0C1C-48E2-B4C6-1A650445231B}" name="Критерий ХИ-КВ. Н0?"/>
    <tableColumn id="5" xr3:uid="{9D70319D-6727-46AC-BE11-89612B79B0D5}" name="Критерий К-С. Н0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800EB-E212-4CDA-A2C1-8EF586B71A6B}" name="Таблица2" displayName="Таблица2" ref="G1:L2" totalsRowShown="0">
  <autoFilter ref="G1:L2" xr:uid="{8A6D5044-B310-4F0D-AF92-80EE7E94A8BD}"/>
  <tableColumns count="6">
    <tableColumn id="1" xr3:uid="{5B72702B-93CD-4F7C-9A44-6CBFAE0A3A98}" name="Стб. 1"/>
    <tableColumn id="2" xr3:uid="{F51FD906-3DC7-4542-A0B0-9F277656AB64}" name="Стб. 2"/>
    <tableColumn id="3" xr3:uid="{F5912A4F-1905-4908-B7B3-F0885C8330B5}" name="µ1=µ2"/>
    <tableColumn id="4" xr3:uid="{3DD28FE7-865C-45D4-87A7-31C7B94345EB}" name="s2 1=s2 2"/>
    <tableColumn id="5" xr3:uid="{044D882B-D55A-44BA-9861-90CD360CEF9B}" name="Критерий К-С. Н0?"/>
    <tableColumn id="6" xr3:uid="{47468C23-3FE1-404F-9F79-CE6604F51ED0}" name="Ранговый кр. Н0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3"/>
  <sheetViews>
    <sheetView zoomScale="71" zoomScaleNormal="71" workbookViewId="0">
      <selection activeCell="P5" sqref="P5:Q23"/>
    </sheetView>
  </sheetViews>
  <sheetFormatPr defaultRowHeight="15" x14ac:dyDescent="0.25"/>
  <sheetData>
    <row r="1" spans="1:17" x14ac:dyDescent="0.25">
      <c r="A1" t="s">
        <v>0</v>
      </c>
    </row>
    <row r="3" spans="1:17" ht="15.75" thickBot="1" x14ac:dyDescent="0.3"/>
    <row r="4" spans="1:17" x14ac:dyDescent="0.25">
      <c r="A4" s="2">
        <v>-7.2216578195802867</v>
      </c>
      <c r="B4" s="2">
        <v>-4.3214936871081591</v>
      </c>
      <c r="C4" s="2">
        <v>-4.8703878902554401</v>
      </c>
      <c r="D4" s="2">
        <v>-3.0691340240708085</v>
      </c>
      <c r="E4" s="2">
        <v>-0.15335376196890138</v>
      </c>
      <c r="F4" s="1">
        <v>19</v>
      </c>
      <c r="G4" s="1">
        <v>10</v>
      </c>
      <c r="O4" s="3">
        <v>3</v>
      </c>
      <c r="P4" s="5" t="s">
        <v>23</v>
      </c>
      <c r="Q4" s="5" t="s">
        <v>24</v>
      </c>
    </row>
    <row r="5" spans="1:17" x14ac:dyDescent="0.25">
      <c r="A5" s="2">
        <v>11.808809409150854</v>
      </c>
      <c r="B5" s="2">
        <v>-4.0017062550177798</v>
      </c>
      <c r="C5" s="2">
        <v>7.5288552507095545</v>
      </c>
      <c r="D5" s="2">
        <v>2.6959596228436569</v>
      </c>
      <c r="E5" s="2">
        <v>-1.6353981158754323</v>
      </c>
      <c r="F5" s="1">
        <v>4</v>
      </c>
      <c r="G5" s="1">
        <v>11</v>
      </c>
      <c r="O5" s="3">
        <v>4</v>
      </c>
      <c r="P5" s="29">
        <v>3</v>
      </c>
      <c r="Q5" s="3">
        <v>1</v>
      </c>
    </row>
    <row r="6" spans="1:17" x14ac:dyDescent="0.25">
      <c r="A6" s="2">
        <v>3.8407627067063004</v>
      </c>
      <c r="B6" s="2">
        <v>-1.1580698886391474</v>
      </c>
      <c r="C6" s="2">
        <v>-2.935666982024598</v>
      </c>
      <c r="D6" s="2">
        <v>-5.9193426265381275</v>
      </c>
      <c r="E6" s="2">
        <v>3.5035595879453467</v>
      </c>
      <c r="F6" s="1">
        <v>10</v>
      </c>
      <c r="G6" s="1">
        <v>8</v>
      </c>
      <c r="O6" s="3">
        <v>5</v>
      </c>
      <c r="P6" s="29">
        <v>4</v>
      </c>
      <c r="Q6" s="3">
        <v>3</v>
      </c>
    </row>
    <row r="7" spans="1:17" x14ac:dyDescent="0.25">
      <c r="A7" s="2">
        <v>-8.6632796814665198</v>
      </c>
      <c r="B7" s="2">
        <v>-0.99343315772421192</v>
      </c>
      <c r="C7" s="2">
        <v>13.452223273415328</v>
      </c>
      <c r="D7" s="2">
        <v>-4.6339765018899923</v>
      </c>
      <c r="E7" s="2">
        <v>9.3368255470995791</v>
      </c>
      <c r="F7" s="1">
        <v>14</v>
      </c>
      <c r="G7" s="1">
        <v>11</v>
      </c>
      <c r="O7" s="3">
        <v>6</v>
      </c>
      <c r="P7" s="29">
        <v>5</v>
      </c>
      <c r="Q7" s="3">
        <v>7</v>
      </c>
    </row>
    <row r="8" spans="1:17" x14ac:dyDescent="0.25">
      <c r="A8" s="2">
        <v>1.8834118741797283</v>
      </c>
      <c r="B8" s="2">
        <v>0.16248572288895957</v>
      </c>
      <c r="C8" s="2">
        <v>15.222327341532637</v>
      </c>
      <c r="D8" s="2">
        <v>0.49947307464317414</v>
      </c>
      <c r="E8" s="2">
        <v>9.8926404967205599</v>
      </c>
      <c r="F8" s="1">
        <v>21</v>
      </c>
      <c r="G8" s="1">
        <v>12</v>
      </c>
      <c r="O8" s="3">
        <v>7</v>
      </c>
      <c r="P8" s="29">
        <v>6</v>
      </c>
      <c r="Q8" s="3">
        <v>7</v>
      </c>
    </row>
    <row r="9" spans="1:17" x14ac:dyDescent="0.25">
      <c r="A9" s="2">
        <v>13.869778973050416</v>
      </c>
      <c r="B9" s="2">
        <v>0.5645915204368066</v>
      </c>
      <c r="C9" s="2">
        <v>9.8590350047303694</v>
      </c>
      <c r="D9" s="2">
        <v>0.32674866209272291</v>
      </c>
      <c r="E9" s="2">
        <v>2.5682636583514977</v>
      </c>
      <c r="F9" s="1">
        <v>9</v>
      </c>
      <c r="G9" s="1">
        <v>13</v>
      </c>
      <c r="O9" s="3">
        <v>8</v>
      </c>
      <c r="P9" s="29">
        <v>7</v>
      </c>
      <c r="Q9" s="3">
        <v>17</v>
      </c>
    </row>
    <row r="10" spans="1:17" x14ac:dyDescent="0.25">
      <c r="A10" s="2">
        <v>-7.6853909781202674</v>
      </c>
      <c r="B10" s="2">
        <v>1.6680746208876371</v>
      </c>
      <c r="C10" s="2">
        <v>-13.622516556291391</v>
      </c>
      <c r="D10" s="2">
        <v>-4.127717644831864</v>
      </c>
      <c r="E10" s="2">
        <v>7.3895291785011068</v>
      </c>
      <c r="F10" s="1">
        <v>5</v>
      </c>
      <c r="G10" s="1">
        <v>11</v>
      </c>
      <c r="O10" s="3">
        <v>9</v>
      </c>
      <c r="P10" s="29">
        <v>8</v>
      </c>
      <c r="Q10" s="3">
        <v>38</v>
      </c>
    </row>
    <row r="11" spans="1:17" x14ac:dyDescent="0.25">
      <c r="A11" s="2">
        <v>-2.1552993934601545</v>
      </c>
      <c r="B11" s="2">
        <v>-3.5691369324340485</v>
      </c>
      <c r="C11" s="2">
        <v>0.23178807947019919</v>
      </c>
      <c r="D11" s="2">
        <v>7.2287675296422096</v>
      </c>
      <c r="E11" s="2">
        <v>8.1167384046711959</v>
      </c>
      <c r="F11" s="1">
        <v>13</v>
      </c>
      <c r="G11" s="1">
        <v>15</v>
      </c>
      <c r="O11" s="3">
        <v>10</v>
      </c>
      <c r="P11" s="29">
        <v>9</v>
      </c>
      <c r="Q11" s="3">
        <v>36</v>
      </c>
    </row>
    <row r="12" spans="1:17" x14ac:dyDescent="0.25">
      <c r="A12" s="2">
        <v>-0.14251485886052251</v>
      </c>
      <c r="B12" s="2">
        <v>-1.9594722819747403</v>
      </c>
      <c r="C12" s="2">
        <v>-12.169347209082309</v>
      </c>
      <c r="D12" s="2">
        <v>5.9308162720582915</v>
      </c>
      <c r="E12" s="2">
        <v>0.33637502888450399</v>
      </c>
      <c r="F12" s="1">
        <v>12</v>
      </c>
      <c r="G12" s="1">
        <v>8</v>
      </c>
      <c r="O12" s="3">
        <v>11</v>
      </c>
      <c r="P12" s="29">
        <v>10</v>
      </c>
      <c r="Q12" s="3">
        <v>56</v>
      </c>
    </row>
    <row r="13" spans="1:17" x14ac:dyDescent="0.25">
      <c r="A13" s="2">
        <v>-11.047319953329861</v>
      </c>
      <c r="B13" s="2">
        <v>0.21304339649213944</v>
      </c>
      <c r="C13" s="2">
        <v>2.8656575212866606</v>
      </c>
      <c r="D13" s="2">
        <v>1.9043865934974746</v>
      </c>
      <c r="E13" s="2">
        <v>-1.292564088042127</v>
      </c>
      <c r="F13" s="1">
        <v>13</v>
      </c>
      <c r="G13" s="1">
        <v>11</v>
      </c>
      <c r="O13" s="3">
        <v>12</v>
      </c>
      <c r="P13" s="29">
        <v>11</v>
      </c>
      <c r="Q13" s="3">
        <v>65</v>
      </c>
    </row>
    <row r="14" spans="1:17" x14ac:dyDescent="0.25">
      <c r="A14" s="2">
        <v>-11.981989468447864</v>
      </c>
      <c r="B14" s="2">
        <v>1.1197232121630805</v>
      </c>
      <c r="C14" s="2">
        <v>-1.1816461684011355</v>
      </c>
      <c r="D14" s="2">
        <v>-9.2260834632441409</v>
      </c>
      <c r="E14" s="2">
        <v>-9.6241608338896185</v>
      </c>
      <c r="F14" s="1">
        <v>11</v>
      </c>
      <c r="G14" s="1">
        <v>10</v>
      </c>
      <c r="O14" s="3">
        <v>13</v>
      </c>
      <c r="P14" s="29">
        <v>12</v>
      </c>
      <c r="Q14" s="3">
        <v>60</v>
      </c>
    </row>
    <row r="15" spans="1:17" x14ac:dyDescent="0.25">
      <c r="A15" s="2">
        <v>-5.7004166999831796E-2</v>
      </c>
      <c r="B15" s="2">
        <v>1.8068237219849834</v>
      </c>
      <c r="C15" s="2">
        <v>10.628192999053926</v>
      </c>
      <c r="D15" s="2">
        <v>-1.9164233860181412</v>
      </c>
      <c r="E15" s="2">
        <v>6.9928530643228441</v>
      </c>
      <c r="F15" s="1">
        <v>18</v>
      </c>
      <c r="G15" s="1">
        <v>8</v>
      </c>
      <c r="O15" s="3">
        <v>14</v>
      </c>
      <c r="P15" s="29">
        <v>13</v>
      </c>
      <c r="Q15" s="3">
        <v>54</v>
      </c>
    </row>
    <row r="16" spans="1:17" x14ac:dyDescent="0.25">
      <c r="A16" s="2">
        <v>-3.7538363762432709</v>
      </c>
      <c r="B16" s="2">
        <v>2.1275939767874661</v>
      </c>
      <c r="C16" s="2">
        <v>-4.8070009460737939</v>
      </c>
      <c r="D16" s="2">
        <v>-0.21495206662511923</v>
      </c>
      <c r="E16" s="2">
        <v>2.9086193131224718</v>
      </c>
      <c r="F16" s="1">
        <v>11</v>
      </c>
      <c r="G16" s="1">
        <v>13</v>
      </c>
      <c r="O16" s="3">
        <v>15</v>
      </c>
      <c r="P16" s="29">
        <v>14</v>
      </c>
      <c r="Q16" s="3">
        <v>38</v>
      </c>
    </row>
    <row r="17" spans="1:17" x14ac:dyDescent="0.25">
      <c r="A17" s="2">
        <v>9.5683419709093869</v>
      </c>
      <c r="B17" s="2">
        <v>3.0657280982850352</v>
      </c>
      <c r="C17" s="2">
        <v>2.0264900662251648</v>
      </c>
      <c r="D17" s="2">
        <v>2.5362978279474193</v>
      </c>
      <c r="E17" s="2">
        <v>4.243939434265485</v>
      </c>
      <c r="F17" s="1">
        <v>12</v>
      </c>
      <c r="G17" s="1">
        <v>11</v>
      </c>
      <c r="O17" s="3">
        <v>16</v>
      </c>
      <c r="P17" s="29">
        <v>15</v>
      </c>
      <c r="Q17" s="3">
        <v>39</v>
      </c>
    </row>
    <row r="18" spans="1:17" x14ac:dyDescent="0.25">
      <c r="A18" s="2">
        <v>6.5513115765061229</v>
      </c>
      <c r="B18" s="2">
        <v>2.6611473382799886</v>
      </c>
      <c r="C18" s="2">
        <v>-8.095553453169348</v>
      </c>
      <c r="D18" s="2">
        <v>-3.7122718337457625</v>
      </c>
      <c r="E18" s="2">
        <v>-4.7740074882749468</v>
      </c>
      <c r="F18" s="1">
        <v>10</v>
      </c>
      <c r="G18" s="1">
        <v>8</v>
      </c>
      <c r="O18" s="3">
        <v>17</v>
      </c>
      <c r="P18" s="29">
        <v>16</v>
      </c>
      <c r="Q18" s="3">
        <v>22</v>
      </c>
    </row>
    <row r="19" spans="1:17" x14ac:dyDescent="0.25">
      <c r="A19" s="2">
        <v>4.7752685127779841</v>
      </c>
      <c r="B19" s="2">
        <v>2.8386642194745946</v>
      </c>
      <c r="C19" s="2">
        <v>-10.270577105014191</v>
      </c>
      <c r="D19" s="2">
        <v>1.1611759449180681</v>
      </c>
      <c r="E19" s="2">
        <v>0.56672729947604239</v>
      </c>
      <c r="F19" s="1">
        <v>8</v>
      </c>
      <c r="G19" s="1">
        <v>9</v>
      </c>
      <c r="O19" s="3">
        <v>18</v>
      </c>
      <c r="P19" s="29">
        <v>17</v>
      </c>
      <c r="Q19" s="3">
        <v>21</v>
      </c>
    </row>
    <row r="20" spans="1:17" x14ac:dyDescent="0.25">
      <c r="A20" s="2">
        <v>12.816984286066145</v>
      </c>
      <c r="B20" s="2">
        <v>2.8602942772195092</v>
      </c>
      <c r="C20" s="2">
        <v>-10.405865657521286</v>
      </c>
      <c r="D20" s="2">
        <v>-5.6966869548603425</v>
      </c>
      <c r="E20" s="2">
        <v>-1.0733417588635348</v>
      </c>
      <c r="F20" s="1">
        <v>16</v>
      </c>
      <c r="G20" s="1">
        <v>6</v>
      </c>
      <c r="O20" s="3">
        <v>19</v>
      </c>
      <c r="P20" s="29">
        <v>18</v>
      </c>
      <c r="Q20" s="3">
        <v>15</v>
      </c>
    </row>
    <row r="21" spans="1:17" x14ac:dyDescent="0.25">
      <c r="A21" s="2">
        <v>-7.4970528152771294</v>
      </c>
      <c r="B21" s="2">
        <v>4.5737123779545072</v>
      </c>
      <c r="C21" s="2">
        <v>-2.6859035004730369</v>
      </c>
      <c r="D21" s="2">
        <v>-2.5004724617872851</v>
      </c>
      <c r="E21" s="2">
        <v>2.6549726094817743</v>
      </c>
      <c r="F21" s="1">
        <v>8</v>
      </c>
      <c r="G21" s="1">
        <v>7</v>
      </c>
      <c r="O21" s="3">
        <v>20</v>
      </c>
      <c r="P21" s="29">
        <v>19</v>
      </c>
      <c r="Q21" s="3">
        <v>10</v>
      </c>
    </row>
    <row r="22" spans="1:17" x14ac:dyDescent="0.25">
      <c r="A22" s="2">
        <v>1.1892582329455763</v>
      </c>
      <c r="B22" s="2">
        <v>7.6861169342591893</v>
      </c>
      <c r="C22" s="2">
        <v>5.7218543046357624</v>
      </c>
      <c r="D22" s="2">
        <v>1.8557456799782812</v>
      </c>
      <c r="E22" s="2">
        <v>3.3046133062744047</v>
      </c>
      <c r="F22" s="1">
        <v>12</v>
      </c>
      <c r="G22" s="1">
        <v>10</v>
      </c>
      <c r="O22" s="3">
        <v>21</v>
      </c>
      <c r="P22" s="29">
        <v>20</v>
      </c>
      <c r="Q22" s="3">
        <v>8</v>
      </c>
    </row>
    <row r="23" spans="1:17" x14ac:dyDescent="0.25">
      <c r="A23" s="2">
        <v>10.988899935502559</v>
      </c>
      <c r="B23" s="2">
        <v>6.1658374230901245</v>
      </c>
      <c r="C23" s="2">
        <v>-11.228949858088932</v>
      </c>
      <c r="D23" s="2">
        <v>-0.51952478922321466</v>
      </c>
      <c r="E23" s="2">
        <v>-2.3400632421253249</v>
      </c>
      <c r="F23" s="1">
        <v>11</v>
      </c>
      <c r="G23" s="1">
        <v>11</v>
      </c>
      <c r="P23" s="29">
        <v>21</v>
      </c>
      <c r="Q23" s="3">
        <v>3</v>
      </c>
    </row>
    <row r="24" spans="1:17" ht="15.75" thickBot="1" x14ac:dyDescent="0.3">
      <c r="A24" s="2">
        <v>11.83482095762156</v>
      </c>
      <c r="B24" s="2">
        <v>-5.1192433223477565</v>
      </c>
      <c r="C24" s="2">
        <v>0.38315988647114629</v>
      </c>
      <c r="D24" s="2">
        <v>7.6829919210751543</v>
      </c>
      <c r="E24" s="2">
        <v>0.47160552235436626</v>
      </c>
      <c r="F24" s="1">
        <v>12</v>
      </c>
      <c r="G24" s="1">
        <v>10</v>
      </c>
      <c r="P24" s="4"/>
      <c r="Q24" s="4"/>
    </row>
    <row r="25" spans="1:17" x14ac:dyDescent="0.25">
      <c r="A25" s="2">
        <v>12.32194631989114</v>
      </c>
      <c r="B25" s="2">
        <v>-4.5539969126693904</v>
      </c>
      <c r="C25" s="2">
        <v>-12.964049195837275</v>
      </c>
      <c r="D25" s="2">
        <v>7.6240566644002685</v>
      </c>
      <c r="E25" s="2">
        <v>8.383231720974436</v>
      </c>
      <c r="F25" s="1">
        <v>13</v>
      </c>
      <c r="G25" s="1">
        <v>11</v>
      </c>
    </row>
    <row r="26" spans="1:17" x14ac:dyDescent="0.25">
      <c r="A26" s="2">
        <v>5.4870481613324955</v>
      </c>
      <c r="B26" s="2">
        <v>-1.25519823844661</v>
      </c>
      <c r="C26" s="2">
        <v>-12.21286660359508</v>
      </c>
      <c r="D26" s="2">
        <v>9.7793999460292973</v>
      </c>
      <c r="E26" s="2">
        <v>5.3263745535805356</v>
      </c>
      <c r="F26" s="1">
        <v>10</v>
      </c>
      <c r="G26" s="1">
        <v>10</v>
      </c>
    </row>
    <row r="27" spans="1:17" x14ac:dyDescent="0.25">
      <c r="A27" s="2">
        <v>-5.1938281510956585E-2</v>
      </c>
      <c r="B27" s="2">
        <v>2.4579019888406037</v>
      </c>
      <c r="C27" s="2">
        <v>12.387890255439924</v>
      </c>
      <c r="D27" s="2">
        <v>1.2273473688139347</v>
      </c>
      <c r="E27" s="2">
        <v>2.5378637979447376</v>
      </c>
      <c r="F27" s="1">
        <v>15</v>
      </c>
      <c r="G27" s="1">
        <v>9</v>
      </c>
    </row>
    <row r="28" spans="1:17" x14ac:dyDescent="0.25">
      <c r="A28" s="2">
        <v>-1.7323297874536365</v>
      </c>
      <c r="B28" s="2">
        <v>3.3835339687939268</v>
      </c>
      <c r="C28" s="2">
        <v>-8.4276253547776729</v>
      </c>
      <c r="D28" s="2">
        <v>2.849891601118725</v>
      </c>
      <c r="E28" s="2">
        <v>11.281257007387467</v>
      </c>
      <c r="F28" s="1">
        <v>11</v>
      </c>
      <c r="G28" s="1">
        <v>4</v>
      </c>
    </row>
    <row r="29" spans="1:17" x14ac:dyDescent="0.25">
      <c r="A29" s="2">
        <v>-8.3163256426341832</v>
      </c>
      <c r="B29" s="2">
        <v>4.3972738164156908</v>
      </c>
      <c r="C29" s="2">
        <v>5.9082308420056755</v>
      </c>
      <c r="D29" s="2">
        <v>4.4418938644696029</v>
      </c>
      <c r="E29" s="2">
        <v>-1.2319917409040499</v>
      </c>
      <c r="F29" s="1">
        <v>12</v>
      </c>
      <c r="G29" s="1">
        <v>9</v>
      </c>
    </row>
    <row r="30" spans="1:17" x14ac:dyDescent="0.25">
      <c r="A30" s="2">
        <v>21.99258529394865</v>
      </c>
      <c r="B30" s="2">
        <v>6.3597757995594293</v>
      </c>
      <c r="C30" s="2">
        <v>7.1882686849574284</v>
      </c>
      <c r="D30" s="2">
        <v>-5.9745944296708329</v>
      </c>
      <c r="E30" s="2">
        <v>-2.7825324145378545</v>
      </c>
      <c r="F30" s="1">
        <v>10</v>
      </c>
      <c r="G30" s="1">
        <v>11</v>
      </c>
    </row>
    <row r="31" spans="1:17" x14ac:dyDescent="0.25">
      <c r="A31" s="2">
        <v>2.8525785233359784</v>
      </c>
      <c r="B31" s="2">
        <v>0.75421263924363302</v>
      </c>
      <c r="C31" s="2">
        <v>0.10596026490066279</v>
      </c>
      <c r="D31" s="2">
        <v>-5.0758317653788252</v>
      </c>
      <c r="E31" s="2">
        <v>-3.4293650464387611</v>
      </c>
      <c r="F31" s="1">
        <v>10</v>
      </c>
      <c r="G31" s="1">
        <v>10</v>
      </c>
    </row>
    <row r="32" spans="1:17" x14ac:dyDescent="0.25">
      <c r="A32" s="2">
        <v>13.4588146971073</v>
      </c>
      <c r="B32" s="2">
        <v>-1.7127718441188335</v>
      </c>
      <c r="C32" s="2">
        <v>-1.2639545884579011</v>
      </c>
      <c r="D32" s="2">
        <v>-1.5573150873649866</v>
      </c>
      <c r="E32" s="2">
        <v>1.7977965904283337</v>
      </c>
      <c r="F32" s="1">
        <v>10</v>
      </c>
      <c r="G32" s="1">
        <v>7</v>
      </c>
    </row>
    <row r="33" spans="1:7" x14ac:dyDescent="0.25">
      <c r="A33" s="2">
        <v>-17.71333404071629</v>
      </c>
      <c r="B33" s="2">
        <v>1.0714773604049697</v>
      </c>
      <c r="C33" s="2">
        <v>-2.7615894039735096</v>
      </c>
      <c r="D33" s="2">
        <v>-1.2291011868626811</v>
      </c>
      <c r="E33" s="2">
        <v>-3.7769284467212856</v>
      </c>
      <c r="F33" s="1">
        <v>11</v>
      </c>
      <c r="G33" s="1">
        <v>8</v>
      </c>
    </row>
    <row r="34" spans="1:7" x14ac:dyDescent="0.25">
      <c r="A34" s="2">
        <v>4.9861894290661439</v>
      </c>
      <c r="B34" s="2">
        <v>1.2863415046595037</v>
      </c>
      <c r="C34" s="2">
        <v>6.4238410596026512</v>
      </c>
      <c r="D34" s="2">
        <v>5.4592319005052561</v>
      </c>
      <c r="E34" s="2">
        <v>0.37351651876815595</v>
      </c>
      <c r="F34" s="1">
        <v>13</v>
      </c>
      <c r="G34" s="1">
        <v>12</v>
      </c>
    </row>
    <row r="35" spans="1:7" x14ac:dyDescent="0.25">
      <c r="A35" s="2">
        <v>10.56549377203919</v>
      </c>
      <c r="B35" s="2">
        <v>1.9339182169132982</v>
      </c>
      <c r="C35" s="2">
        <v>16.665089877010406</v>
      </c>
      <c r="D35" s="2">
        <v>-2.0136313166120088</v>
      </c>
      <c r="E35" s="2">
        <v>-6.9948571257991716</v>
      </c>
      <c r="F35" s="1">
        <v>11</v>
      </c>
      <c r="G35" s="1">
        <v>12</v>
      </c>
    </row>
    <row r="36" spans="1:7" x14ac:dyDescent="0.25">
      <c r="A36" s="2">
        <v>16.466422726400197</v>
      </c>
      <c r="B36" s="2">
        <v>2.1741765901097097</v>
      </c>
      <c r="C36" s="2">
        <v>11.430463576158939</v>
      </c>
      <c r="D36" s="2">
        <v>5.6840248847322075</v>
      </c>
      <c r="E36" s="2">
        <v>2.9012296686705668</v>
      </c>
      <c r="F36" s="1">
        <v>13</v>
      </c>
      <c r="G36" s="1">
        <v>7</v>
      </c>
    </row>
    <row r="37" spans="1:7" x14ac:dyDescent="0.25">
      <c r="A37" s="2">
        <v>2.5515357770491391</v>
      </c>
      <c r="B37" s="2">
        <v>2.5625825552779133</v>
      </c>
      <c r="C37" s="2">
        <v>14.53074739829707</v>
      </c>
      <c r="D37" s="2">
        <v>4.7586026569944808</v>
      </c>
      <c r="E37" s="2">
        <v>3.6127785329445032</v>
      </c>
      <c r="F37" s="1">
        <v>14</v>
      </c>
      <c r="G37" s="1">
        <v>10</v>
      </c>
    </row>
    <row r="38" spans="1:7" x14ac:dyDescent="0.25">
      <c r="A38" s="2">
        <v>-1.1992021831683815</v>
      </c>
      <c r="B38" s="2">
        <v>5.0527807540347567</v>
      </c>
      <c r="C38" s="2">
        <v>-9.0425733207190149</v>
      </c>
      <c r="D38" s="2">
        <v>8.8370100758038417E-2</v>
      </c>
      <c r="E38" s="2">
        <v>-1.2452021514473017</v>
      </c>
      <c r="F38" s="1">
        <v>20</v>
      </c>
      <c r="G38" s="1">
        <v>10</v>
      </c>
    </row>
    <row r="39" spans="1:7" x14ac:dyDescent="0.25">
      <c r="A39" s="2">
        <v>0.16929630469530821</v>
      </c>
      <c r="B39" s="2">
        <v>3.2145441688626306</v>
      </c>
      <c r="C39" s="2">
        <v>-2.7464522232734154</v>
      </c>
      <c r="D39" s="2">
        <v>1.4431704615446506</v>
      </c>
      <c r="E39" s="2">
        <v>-3.6080125432345085</v>
      </c>
      <c r="F39" s="1">
        <v>7</v>
      </c>
      <c r="G39" s="1">
        <v>8</v>
      </c>
    </row>
    <row r="40" spans="1:7" x14ac:dyDescent="0.25">
      <c r="A40" s="2">
        <v>-9.9401374831795692</v>
      </c>
      <c r="B40" s="2">
        <v>-1.3968918286409462</v>
      </c>
      <c r="C40" s="2">
        <v>12.859035004730369</v>
      </c>
      <c r="D40" s="2">
        <v>8.8017840910935767</v>
      </c>
      <c r="E40" s="2">
        <v>-1.603088316594949</v>
      </c>
      <c r="F40" s="1">
        <v>9</v>
      </c>
      <c r="G40" s="1">
        <v>11</v>
      </c>
    </row>
    <row r="41" spans="1:7" x14ac:dyDescent="0.25">
      <c r="A41" s="2">
        <v>9.5855859904550016</v>
      </c>
      <c r="B41" s="2">
        <v>-0.2481352188042365</v>
      </c>
      <c r="C41" s="2">
        <v>13.37275307473983</v>
      </c>
      <c r="D41" s="2">
        <v>-2.4874098441330714</v>
      </c>
      <c r="E41" s="2">
        <v>-2.7349999476864468</v>
      </c>
      <c r="F41" s="1">
        <v>8</v>
      </c>
      <c r="G41" s="1">
        <v>8</v>
      </c>
    </row>
    <row r="42" spans="1:7" x14ac:dyDescent="0.25">
      <c r="A42" s="2">
        <v>15.687167665921152</v>
      </c>
      <c r="B42" s="2">
        <v>1.8237624923713156</v>
      </c>
      <c r="C42" s="2">
        <v>-9.0775780510879844</v>
      </c>
      <c r="D42" s="2">
        <v>8.858150025235954</v>
      </c>
      <c r="E42" s="2">
        <v>7.2961127039452549</v>
      </c>
      <c r="F42" s="1">
        <v>18</v>
      </c>
      <c r="G42" s="1">
        <v>13</v>
      </c>
    </row>
    <row r="43" spans="1:7" x14ac:dyDescent="0.25">
      <c r="A43" s="2">
        <v>21.432627595961094</v>
      </c>
      <c r="B43" s="2">
        <v>3.5347931695141597</v>
      </c>
      <c r="C43" s="2">
        <v>-9.7407757805108801</v>
      </c>
      <c r="D43" s="2">
        <v>7.0347268350189553</v>
      </c>
      <c r="E43" s="2">
        <v>-4.3130073613137938</v>
      </c>
      <c r="F43" s="1">
        <v>12</v>
      </c>
      <c r="G43" s="1">
        <v>8</v>
      </c>
    </row>
    <row r="44" spans="1:7" x14ac:dyDescent="0.25">
      <c r="A44" s="2">
        <v>-5.4731360655277967</v>
      </c>
      <c r="B44" s="2">
        <v>3.9645294161018683</v>
      </c>
      <c r="C44" s="2">
        <v>14.990539262062441</v>
      </c>
      <c r="D44" s="2">
        <v>6.828862709272653</v>
      </c>
      <c r="E44" s="2">
        <v>3.7793013284972403</v>
      </c>
      <c r="F44" s="1">
        <v>8</v>
      </c>
      <c r="G44" s="1">
        <v>11</v>
      </c>
    </row>
    <row r="45" spans="1:7" x14ac:dyDescent="0.25">
      <c r="A45" s="2">
        <v>4.1152482077013701</v>
      </c>
      <c r="B45" s="2">
        <v>7.360297278559301</v>
      </c>
      <c r="C45" s="2">
        <v>-2.0454115421002843</v>
      </c>
      <c r="D45" s="2">
        <v>9.5148961493861854</v>
      </c>
      <c r="E45" s="2">
        <v>-2.8476067604497075</v>
      </c>
      <c r="F45" s="1">
        <v>10</v>
      </c>
      <c r="G45" s="1">
        <v>8</v>
      </c>
    </row>
    <row r="46" spans="1:7" x14ac:dyDescent="0.25">
      <c r="A46" s="2">
        <v>-1.3482683647889644</v>
      </c>
      <c r="B46" s="2">
        <v>-1.4108741728123277</v>
      </c>
      <c r="C46" s="2">
        <v>12.96310312204352</v>
      </c>
      <c r="D46" s="2">
        <v>1.6037758571939775</v>
      </c>
      <c r="E46" s="2">
        <v>5.534501047397498</v>
      </c>
      <c r="F46" s="1">
        <v>15</v>
      </c>
      <c r="G46" s="1">
        <v>8</v>
      </c>
    </row>
    <row r="47" spans="1:7" x14ac:dyDescent="0.25">
      <c r="A47" s="2">
        <v>6.579396772896871</v>
      </c>
      <c r="B47" s="2">
        <v>-0.95185219682753086</v>
      </c>
      <c r="C47" s="2">
        <v>-4.3689687795648062</v>
      </c>
      <c r="D47" s="2">
        <v>5.8796003516647035</v>
      </c>
      <c r="E47" s="2">
        <v>-1.8773464439145755</v>
      </c>
      <c r="F47" s="1">
        <v>12</v>
      </c>
      <c r="G47" s="1">
        <v>12</v>
      </c>
    </row>
    <row r="48" spans="1:7" x14ac:dyDescent="0.25">
      <c r="A48" s="2">
        <v>0.31349668966140598</v>
      </c>
      <c r="B48" s="2">
        <v>1.6260002591152443</v>
      </c>
      <c r="C48" s="2">
        <v>4.8599810785241253</v>
      </c>
      <c r="D48" s="2">
        <v>5.4729936922114577</v>
      </c>
      <c r="E48" s="2">
        <v>-0.3621737454959657</v>
      </c>
      <c r="F48" s="1">
        <v>14</v>
      </c>
      <c r="G48" s="1">
        <v>7</v>
      </c>
    </row>
    <row r="49" spans="1:7" x14ac:dyDescent="0.25">
      <c r="A49" s="2">
        <v>3.7572801880305633</v>
      </c>
      <c r="B49" s="2">
        <v>1.630556259136938</v>
      </c>
      <c r="C49" s="2">
        <v>4.3519394512772536E-2</v>
      </c>
      <c r="D49" s="2">
        <v>8.0377516981854562</v>
      </c>
      <c r="E49" s="2">
        <v>1.9584986198897241</v>
      </c>
      <c r="F49" s="1">
        <v>13</v>
      </c>
      <c r="G49" s="1">
        <v>12</v>
      </c>
    </row>
    <row r="50" spans="1:7" x14ac:dyDescent="0.25">
      <c r="A50" s="2">
        <v>0.54186171432957053</v>
      </c>
      <c r="B50" s="2">
        <v>2.038817630513222</v>
      </c>
      <c r="C50" s="2">
        <v>-1.3339640491958384</v>
      </c>
      <c r="D50" s="2">
        <v>-5.5047494667349381</v>
      </c>
      <c r="E50" s="2">
        <v>-0.31693775276653469</v>
      </c>
      <c r="F50" s="1">
        <v>16</v>
      </c>
      <c r="G50" s="1">
        <v>9</v>
      </c>
    </row>
    <row r="51" spans="1:7" x14ac:dyDescent="0.25">
      <c r="A51" s="2">
        <v>10.593779057264328</v>
      </c>
      <c r="B51" s="2">
        <v>2.1335824309644522</v>
      </c>
      <c r="C51" s="2">
        <v>0.43330179754020826</v>
      </c>
      <c r="D51" s="2">
        <v>2.5668454812432175</v>
      </c>
      <c r="E51" s="2">
        <v>8.4477035266463645</v>
      </c>
      <c r="F51" s="1">
        <v>18</v>
      </c>
      <c r="G51" s="1">
        <v>10</v>
      </c>
    </row>
    <row r="52" spans="1:7" x14ac:dyDescent="0.25">
      <c r="A52" s="2">
        <v>-5.377111614914611</v>
      </c>
      <c r="B52" s="2">
        <v>2.4932557532010833</v>
      </c>
      <c r="C52" s="2">
        <v>12.263008514664143</v>
      </c>
      <c r="D52" s="2">
        <v>4.0562681109178813</v>
      </c>
      <c r="E52" s="2">
        <v>-4.5338554122718051</v>
      </c>
      <c r="F52" s="1">
        <v>13</v>
      </c>
      <c r="G52" s="1">
        <v>10</v>
      </c>
    </row>
    <row r="53" spans="1:7" x14ac:dyDescent="0.25">
      <c r="A53" s="2">
        <v>1.3109668139368296</v>
      </c>
      <c r="B53" s="2">
        <v>2.8366468465392245</v>
      </c>
      <c r="C53" s="2">
        <v>3.7710501419110685</v>
      </c>
      <c r="D53" s="2">
        <v>1.4148340172425378</v>
      </c>
      <c r="E53" s="2">
        <v>9.0247097028186545</v>
      </c>
      <c r="F53" s="1">
        <v>13</v>
      </c>
      <c r="G53" s="1">
        <v>10</v>
      </c>
    </row>
    <row r="54" spans="1:7" x14ac:dyDescent="0.25">
      <c r="A54" s="2">
        <v>-7.6485746325924993</v>
      </c>
      <c r="B54" s="2">
        <v>4.1345497872171109</v>
      </c>
      <c r="C54" s="2">
        <v>7.5771050141911047</v>
      </c>
      <c r="D54" s="2">
        <v>7.6927689891192133</v>
      </c>
      <c r="E54" s="2">
        <v>-4.3996822063927539</v>
      </c>
      <c r="F54" s="1">
        <v>11</v>
      </c>
      <c r="G54" s="1">
        <v>6</v>
      </c>
    </row>
    <row r="55" spans="1:7" x14ac:dyDescent="0.25">
      <c r="A55" s="2">
        <v>-0.25563780986703932</v>
      </c>
      <c r="B55" s="2">
        <v>4.3232398108229972</v>
      </c>
      <c r="C55" s="2">
        <v>-8.2942289498580895</v>
      </c>
      <c r="D55" s="2">
        <v>-0.37615431817248468</v>
      </c>
      <c r="E55" s="2">
        <v>1.6978374383616028</v>
      </c>
      <c r="F55" s="1">
        <v>10</v>
      </c>
      <c r="G55" s="1">
        <v>7</v>
      </c>
    </row>
    <row r="56" spans="1:7" x14ac:dyDescent="0.25">
      <c r="A56" s="2">
        <v>-6.2894257502630353</v>
      </c>
      <c r="B56" s="2">
        <v>7.6784612626070157</v>
      </c>
      <c r="C56" s="2">
        <v>-2.4342478713339641</v>
      </c>
      <c r="D56" s="2">
        <v>2.0996721589937808</v>
      </c>
      <c r="E56" s="2">
        <v>1.6200131135992706</v>
      </c>
      <c r="F56" s="1">
        <v>12</v>
      </c>
      <c r="G56" s="1">
        <v>11</v>
      </c>
    </row>
    <row r="57" spans="1:7" x14ac:dyDescent="0.25">
      <c r="A57" s="2">
        <v>11.053619578480721</v>
      </c>
      <c r="B57" s="2">
        <v>3.3993307548953453</v>
      </c>
      <c r="C57" s="2">
        <v>7.0813623462630098</v>
      </c>
      <c r="D57" s="2">
        <v>-4.7109652283950707</v>
      </c>
      <c r="E57" s="2">
        <v>-8.9013853943906724</v>
      </c>
      <c r="F57" s="1">
        <v>3</v>
      </c>
      <c r="G57" s="1">
        <v>8</v>
      </c>
    </row>
    <row r="58" spans="1:7" x14ac:dyDescent="0.25">
      <c r="A58" s="2">
        <v>12.522126103751361</v>
      </c>
      <c r="B58" s="2">
        <v>0.59729524460999528</v>
      </c>
      <c r="C58" s="2">
        <v>-9.7634815515610214</v>
      </c>
      <c r="D58" s="2">
        <v>3.0634978005138693</v>
      </c>
      <c r="E58" s="2">
        <v>3.7451100120524643</v>
      </c>
      <c r="F58" s="1">
        <v>6</v>
      </c>
      <c r="G58" s="1">
        <v>7</v>
      </c>
    </row>
    <row r="59" spans="1:7" x14ac:dyDescent="0.25">
      <c r="A59" s="2">
        <v>-9.4078284241259098</v>
      </c>
      <c r="B59" s="2">
        <v>-6.7924452726729214</v>
      </c>
      <c r="C59" s="2">
        <v>-9.7937559129612097</v>
      </c>
      <c r="D59" s="2">
        <v>-0.55771788235579156</v>
      </c>
      <c r="E59" s="2">
        <v>14.887903722003102</v>
      </c>
      <c r="F59" s="1">
        <v>17</v>
      </c>
      <c r="G59" s="1">
        <v>11</v>
      </c>
    </row>
    <row r="60" spans="1:7" x14ac:dyDescent="0.25">
      <c r="A60" s="2">
        <v>4.6948146114591509</v>
      </c>
      <c r="B60" s="2">
        <v>-4.4594231061055325</v>
      </c>
      <c r="C60" s="2">
        <v>-13.150425733207189</v>
      </c>
      <c r="D60" s="2">
        <v>8.4453589198528745E-2</v>
      </c>
      <c r="E60" s="2">
        <v>5.6324081520433538</v>
      </c>
      <c r="F60" s="1">
        <v>15</v>
      </c>
      <c r="G60" s="1">
        <v>10</v>
      </c>
    </row>
    <row r="61" spans="1:7" x14ac:dyDescent="0.25">
      <c r="A61" s="2">
        <v>3.6071135178208351</v>
      </c>
      <c r="B61" s="2">
        <v>-2.6734392652870156</v>
      </c>
      <c r="C61" s="2">
        <v>-7.8297067171239352</v>
      </c>
      <c r="D61" s="2">
        <v>7.1155922826903408</v>
      </c>
      <c r="E61" s="2">
        <v>7.2874042921757791</v>
      </c>
      <c r="F61" s="1">
        <v>10</v>
      </c>
      <c r="G61" s="1">
        <v>10</v>
      </c>
    </row>
    <row r="62" spans="1:7" x14ac:dyDescent="0.25">
      <c r="A62" s="2">
        <v>14.796954251825809</v>
      </c>
      <c r="B62" s="2">
        <v>-1.9122172110073734</v>
      </c>
      <c r="C62" s="2">
        <v>-10.764427625354777</v>
      </c>
      <c r="D62" s="2">
        <v>0.69021116663061544</v>
      </c>
      <c r="E62" s="2">
        <v>-6.0549625636194833</v>
      </c>
      <c r="F62" s="1">
        <v>14</v>
      </c>
      <c r="G62" s="1">
        <v>11</v>
      </c>
    </row>
    <row r="63" spans="1:7" x14ac:dyDescent="0.25">
      <c r="A63" s="2">
        <v>3.6846297512529418</v>
      </c>
      <c r="B63" s="2">
        <v>-1.6532533739664359</v>
      </c>
      <c r="C63" s="2">
        <v>9.1362346263008511</v>
      </c>
      <c r="D63" s="2">
        <v>4.5058768167393284</v>
      </c>
      <c r="E63" s="2">
        <v>2.6179561751196161</v>
      </c>
      <c r="F63" s="1">
        <v>8</v>
      </c>
      <c r="G63" s="1">
        <v>8</v>
      </c>
    </row>
    <row r="64" spans="1:7" x14ac:dyDescent="0.25">
      <c r="A64" s="2">
        <v>11.467403287999332</v>
      </c>
      <c r="B64" s="2">
        <v>-1.030501888031722</v>
      </c>
      <c r="C64" s="2">
        <v>-1.8902554399243137</v>
      </c>
      <c r="D64" s="2">
        <v>-0.30355958794534676</v>
      </c>
      <c r="E64" s="2">
        <v>6.7584080675733276</v>
      </c>
      <c r="F64" s="1">
        <v>9</v>
      </c>
      <c r="G64" s="1">
        <v>8</v>
      </c>
    </row>
    <row r="65" spans="1:7" x14ac:dyDescent="0.25">
      <c r="A65" s="2">
        <v>3.9288472685730085</v>
      </c>
      <c r="B65" s="2">
        <v>-1.0298015771113569</v>
      </c>
      <c r="C65" s="2">
        <v>-4.2298959318826874</v>
      </c>
      <c r="D65" s="2">
        <v>5.8837499212415425</v>
      </c>
      <c r="E65" s="2">
        <v>-5.742028174106963</v>
      </c>
      <c r="F65" s="1">
        <v>20</v>
      </c>
      <c r="G65" s="1">
        <v>10</v>
      </c>
    </row>
    <row r="66" spans="1:7" x14ac:dyDescent="0.25">
      <c r="A66" s="2">
        <v>-0.31173544307239354</v>
      </c>
      <c r="B66" s="2">
        <v>0.41525021666893736</v>
      </c>
      <c r="C66" s="2">
        <v>9.7350993377483448</v>
      </c>
      <c r="D66" s="2">
        <v>0.2703770436084596</v>
      </c>
      <c r="E66" s="2">
        <v>2.4122171048948076</v>
      </c>
      <c r="F66" s="1">
        <v>18</v>
      </c>
      <c r="G66" s="1">
        <v>5</v>
      </c>
    </row>
    <row r="67" spans="1:7" x14ac:dyDescent="0.25">
      <c r="A67" s="2">
        <v>0.91005245444830507</v>
      </c>
      <c r="B67" s="2">
        <v>1.9644255113817053</v>
      </c>
      <c r="C67" s="2">
        <v>12.439924314096498</v>
      </c>
      <c r="D67" s="2">
        <v>-0.52601630765711893</v>
      </c>
      <c r="E67" s="2">
        <v>11.458381100557745</v>
      </c>
      <c r="F67" s="1">
        <v>14</v>
      </c>
      <c r="G67" s="1">
        <v>8</v>
      </c>
    </row>
    <row r="68" spans="1:7" x14ac:dyDescent="0.25">
      <c r="A68" s="2">
        <v>8.3234801928047091</v>
      </c>
      <c r="B68" s="2">
        <v>6.6279312174301594</v>
      </c>
      <c r="C68" s="2">
        <v>-0.28003784295174938</v>
      </c>
      <c r="D68" s="2">
        <v>-2.7219344216689931</v>
      </c>
      <c r="E68" s="2">
        <v>2.4483069915295346</v>
      </c>
      <c r="F68" s="1">
        <v>17</v>
      </c>
      <c r="G68" s="1">
        <v>10</v>
      </c>
    </row>
    <row r="69" spans="1:7" x14ac:dyDescent="0.25">
      <c r="A69" s="2">
        <v>-3.0331800593994558</v>
      </c>
      <c r="B69" s="2">
        <v>10.529045031638816</v>
      </c>
      <c r="C69" s="2">
        <v>-10.383159886471145</v>
      </c>
      <c r="D69" s="2">
        <v>1.0601822426280705</v>
      </c>
      <c r="E69" s="2">
        <v>0.50084009267447982</v>
      </c>
      <c r="F69" s="1">
        <v>12</v>
      </c>
      <c r="G69" s="1">
        <v>8</v>
      </c>
    </row>
    <row r="70" spans="1:7" x14ac:dyDescent="0.25">
      <c r="A70" s="2">
        <v>5.6628807720262557</v>
      </c>
      <c r="B70" s="2">
        <v>-5.2280780058354139</v>
      </c>
      <c r="C70" s="2">
        <v>-5.5657521286660359</v>
      </c>
      <c r="D70" s="2">
        <v>-2.960551725362893</v>
      </c>
      <c r="E70" s="2">
        <v>-2.4492480810731649</v>
      </c>
      <c r="F70" s="1">
        <v>13</v>
      </c>
      <c r="G70" s="1">
        <v>12</v>
      </c>
    </row>
    <row r="71" spans="1:7" x14ac:dyDescent="0.25">
      <c r="A71" s="2">
        <v>-0.82016117125749588</v>
      </c>
      <c r="B71" s="2">
        <v>-1.4776185783703113</v>
      </c>
      <c r="C71" s="2">
        <v>-6.2204351939451286</v>
      </c>
      <c r="D71" s="2">
        <v>8.736800694651901</v>
      </c>
      <c r="E71" s="2">
        <v>-0.11188080356805585</v>
      </c>
      <c r="F71" s="1">
        <v>8</v>
      </c>
      <c r="G71" s="1">
        <v>7</v>
      </c>
    </row>
    <row r="72" spans="1:7" x14ac:dyDescent="0.25">
      <c r="A72" s="2">
        <v>4.6650377549231052</v>
      </c>
      <c r="B72" s="2">
        <v>-0.7726322868038551</v>
      </c>
      <c r="C72" s="2">
        <v>2.8968779564806084</v>
      </c>
      <c r="D72" s="2">
        <v>-2.6294729165500028</v>
      </c>
      <c r="E72" s="2">
        <v>8.7501332523534074</v>
      </c>
      <c r="F72" s="1">
        <v>12</v>
      </c>
      <c r="G72" s="1">
        <v>8</v>
      </c>
    </row>
    <row r="73" spans="1:7" x14ac:dyDescent="0.25">
      <c r="A73" s="2">
        <v>-9.1872213892638683</v>
      </c>
      <c r="B73" s="2">
        <v>-0.17030520970001817</v>
      </c>
      <c r="C73" s="2">
        <v>9.9526963103122057</v>
      </c>
      <c r="D73" s="2">
        <v>-4.9540958995465187</v>
      </c>
      <c r="E73" s="2">
        <v>1.6411077063385164</v>
      </c>
      <c r="F73" s="1">
        <v>5</v>
      </c>
      <c r="G73" s="1">
        <v>10</v>
      </c>
    </row>
    <row r="74" spans="1:7" x14ac:dyDescent="0.25">
      <c r="A74" s="2">
        <v>7.8525620261207223</v>
      </c>
      <c r="B74" s="2">
        <v>4.8860276059713215E-2</v>
      </c>
      <c r="C74" s="2">
        <v>12.454115421002836</v>
      </c>
      <c r="D74" s="2">
        <v>-5.0624053498439023</v>
      </c>
      <c r="E74" s="2">
        <v>0.27885517333925236</v>
      </c>
      <c r="F74" s="1">
        <v>17</v>
      </c>
      <c r="G74" s="1">
        <v>7</v>
      </c>
    </row>
    <row r="75" spans="1:7" x14ac:dyDescent="0.25">
      <c r="A75" s="2">
        <v>5.7377958506112918</v>
      </c>
      <c r="B75" s="2">
        <v>1.0201756064489018</v>
      </c>
      <c r="C75" s="2">
        <v>2.7738883632923397</v>
      </c>
      <c r="D75" s="2">
        <v>8.0367853600648225</v>
      </c>
      <c r="E75" s="2">
        <v>-2.674859610531712</v>
      </c>
      <c r="F75" s="1">
        <v>8</v>
      </c>
      <c r="G75" s="1">
        <v>8</v>
      </c>
    </row>
    <row r="76" spans="1:7" x14ac:dyDescent="0.25">
      <c r="A76" s="2">
        <v>-3.0369089876767248</v>
      </c>
      <c r="B76" s="2">
        <v>2.2627778586538625</v>
      </c>
      <c r="C76" s="2">
        <v>2.3632923368022709</v>
      </c>
      <c r="D76" s="2">
        <v>-1.669342097255867</v>
      </c>
      <c r="E76" s="2">
        <v>-3.5262489695451222</v>
      </c>
      <c r="F76" s="1">
        <v>13</v>
      </c>
      <c r="G76" s="1">
        <v>10</v>
      </c>
    </row>
    <row r="77" spans="1:7" x14ac:dyDescent="0.25">
      <c r="A77" s="2">
        <v>-1.4185359254479408</v>
      </c>
      <c r="B77" s="2">
        <v>2.5365357638875139</v>
      </c>
      <c r="C77" s="2">
        <v>-1.6092715231788066</v>
      </c>
      <c r="D77" s="2">
        <v>4.2323235478135759</v>
      </c>
      <c r="E77" s="2">
        <v>-12.219767763279378</v>
      </c>
      <c r="F77" s="1">
        <v>13</v>
      </c>
      <c r="G77" s="1">
        <v>12</v>
      </c>
    </row>
    <row r="78" spans="1:7" x14ac:dyDescent="0.25">
      <c r="A78" s="2">
        <v>8.5126187109854072</v>
      </c>
      <c r="B78" s="2">
        <v>6.1801937969576102</v>
      </c>
      <c r="C78" s="2">
        <v>12.094607379375589</v>
      </c>
      <c r="D78" s="2">
        <v>0.22519789429788939</v>
      </c>
      <c r="E78" s="2">
        <v>9.1810177360021044</v>
      </c>
      <c r="F78" s="1">
        <v>11</v>
      </c>
      <c r="G78" s="1">
        <v>8</v>
      </c>
    </row>
    <row r="79" spans="1:7" x14ac:dyDescent="0.25">
      <c r="A79" s="2">
        <v>1.9072861101012677</v>
      </c>
      <c r="B79" s="2">
        <v>6.6310667004145216</v>
      </c>
      <c r="C79" s="2">
        <v>-8.4172185430463582</v>
      </c>
      <c r="D79" s="2">
        <v>3.8334646463510582</v>
      </c>
      <c r="E79" s="2">
        <v>5.9647375160711817</v>
      </c>
      <c r="F79" s="1">
        <v>12</v>
      </c>
      <c r="G79" s="1">
        <v>8</v>
      </c>
    </row>
    <row r="80" spans="1:7" x14ac:dyDescent="0.25">
      <c r="A80" s="2">
        <v>0.36664756003301591</v>
      </c>
      <c r="B80" s="2">
        <v>7.6494301917264238</v>
      </c>
      <c r="C80" s="2">
        <v>-9.0548722800378432</v>
      </c>
      <c r="D80" s="2">
        <v>8.4657257987884798</v>
      </c>
      <c r="E80" s="2">
        <v>-2.1621717628004262</v>
      </c>
      <c r="F80" s="1">
        <v>12</v>
      </c>
      <c r="G80" s="1">
        <v>7</v>
      </c>
    </row>
    <row r="81" spans="1:7" x14ac:dyDescent="0.25">
      <c r="A81" s="2">
        <v>-3.0413927965564653</v>
      </c>
      <c r="B81" s="2">
        <v>2.6134426358694327</v>
      </c>
      <c r="C81" s="2">
        <v>10.012298959318827</v>
      </c>
      <c r="D81" s="2">
        <v>-4.5814077081275171</v>
      </c>
      <c r="E81" s="2">
        <v>6.0459212868881878</v>
      </c>
      <c r="F81" s="1">
        <v>12</v>
      </c>
      <c r="G81" s="1">
        <v>9</v>
      </c>
    </row>
    <row r="82" spans="1:7" x14ac:dyDescent="0.25">
      <c r="A82" s="2">
        <v>-3.895035428693518</v>
      </c>
      <c r="B82" s="2">
        <v>-1.6544550438411534</v>
      </c>
      <c r="C82" s="2">
        <v>-9.0548722800378432</v>
      </c>
      <c r="D82" s="2">
        <v>-2.3492462302499915</v>
      </c>
      <c r="E82" s="2">
        <v>1.8636269538110355</v>
      </c>
      <c r="F82" s="1">
        <v>11</v>
      </c>
      <c r="G82" s="1">
        <v>10</v>
      </c>
    </row>
    <row r="83" spans="1:7" x14ac:dyDescent="0.25">
      <c r="A83" s="2">
        <v>-2.8318725021090358</v>
      </c>
      <c r="B83" s="2">
        <v>-0.14036293881508755</v>
      </c>
      <c r="C83" s="2">
        <v>-9.539262062440871</v>
      </c>
      <c r="D83" s="2">
        <v>-1.6928184292453807</v>
      </c>
      <c r="E83" s="2">
        <v>2.9732445960253244</v>
      </c>
      <c r="F83" s="1">
        <v>16</v>
      </c>
      <c r="G83" s="1">
        <v>10</v>
      </c>
    </row>
    <row r="84" spans="1:7" x14ac:dyDescent="0.25">
      <c r="A84" s="2">
        <v>1.6366568666417152</v>
      </c>
      <c r="B84" s="2">
        <v>0.46570443524979055</v>
      </c>
      <c r="C84" s="2">
        <v>10.315042573320721</v>
      </c>
      <c r="D84" s="2">
        <v>10.920588423078879</v>
      </c>
      <c r="E84" s="2">
        <v>2.6094751370255835</v>
      </c>
      <c r="F84" s="1">
        <v>13</v>
      </c>
      <c r="G84" s="1">
        <v>11</v>
      </c>
    </row>
    <row r="85" spans="1:7" x14ac:dyDescent="0.25">
      <c r="A85" s="2">
        <v>10.939605322666466</v>
      </c>
      <c r="B85" s="2">
        <v>1.3029699099788559</v>
      </c>
      <c r="C85" s="2">
        <v>3.0056764427625353</v>
      </c>
      <c r="D85" s="2">
        <v>11.926898835855535</v>
      </c>
      <c r="E85" s="2">
        <v>-5.2328930400544778</v>
      </c>
      <c r="F85" s="1">
        <v>5</v>
      </c>
      <c r="G85" s="1">
        <v>11</v>
      </c>
    </row>
    <row r="86" spans="1:7" x14ac:dyDescent="0.25">
      <c r="A86" s="2">
        <v>-7.9306271295063198</v>
      </c>
      <c r="B86" s="2">
        <v>2.1101896588006639</v>
      </c>
      <c r="C86" s="2">
        <v>-4.6859035004730369</v>
      </c>
      <c r="D86" s="2">
        <v>1.7736524144595023</v>
      </c>
      <c r="E86" s="2">
        <v>-1.515856406011153</v>
      </c>
      <c r="F86" s="1">
        <v>9</v>
      </c>
      <c r="G86" s="1">
        <v>9</v>
      </c>
    </row>
    <row r="87" spans="1:7" x14ac:dyDescent="0.25">
      <c r="A87" s="2">
        <v>-0.32833372137974948</v>
      </c>
      <c r="B87" s="2">
        <v>2.7082114153599832</v>
      </c>
      <c r="C87" s="2">
        <v>-10.65941343424787</v>
      </c>
      <c r="D87" s="2">
        <v>-8.9739715319126852</v>
      </c>
      <c r="E87" s="2">
        <v>6.6429704525507987</v>
      </c>
      <c r="F87" s="1">
        <v>12</v>
      </c>
      <c r="G87" s="1">
        <v>10</v>
      </c>
    </row>
    <row r="88" spans="1:7" x14ac:dyDescent="0.25">
      <c r="A88" s="2">
        <v>1.9280953488778323</v>
      </c>
      <c r="B88" s="2">
        <v>4.1210648229607614</v>
      </c>
      <c r="C88" s="2">
        <v>-1.403973509933774</v>
      </c>
      <c r="D88" s="2">
        <v>5.5775344238383697</v>
      </c>
      <c r="E88" s="2">
        <v>0.52682321943575516</v>
      </c>
      <c r="F88" s="1">
        <v>9</v>
      </c>
      <c r="G88" s="1">
        <v>14</v>
      </c>
    </row>
    <row r="89" spans="1:7" x14ac:dyDescent="0.25">
      <c r="A89" s="2">
        <v>-13.355180948972702</v>
      </c>
      <c r="B89" s="2">
        <v>7.0718805924698245</v>
      </c>
      <c r="C89" s="2">
        <v>-10.273415326395458</v>
      </c>
      <c r="D89" s="2">
        <v>-2.7110091165639458</v>
      </c>
      <c r="E89" s="2">
        <v>3.3125259101798292</v>
      </c>
      <c r="F89" s="1">
        <v>10</v>
      </c>
      <c r="G89" s="1">
        <v>9</v>
      </c>
    </row>
    <row r="90" spans="1:7" x14ac:dyDescent="0.25">
      <c r="A90" s="2">
        <v>-3.626943675451912</v>
      </c>
      <c r="B90" s="2">
        <v>0.75284384971746476</v>
      </c>
      <c r="C90" s="2">
        <v>-3.5534531693472076</v>
      </c>
      <c r="D90" s="2">
        <v>8.5323235483258024</v>
      </c>
      <c r="E90" s="2">
        <v>-1.1574018066748977</v>
      </c>
      <c r="F90" s="1">
        <v>15</v>
      </c>
      <c r="G90" s="1">
        <v>9</v>
      </c>
    </row>
    <row r="91" spans="1:7" x14ac:dyDescent="0.25">
      <c r="A91" s="2">
        <v>1.735264282207936</v>
      </c>
      <c r="B91" s="2">
        <v>-6.1252399594523013</v>
      </c>
      <c r="C91" s="2">
        <v>3.0633869441816479</v>
      </c>
      <c r="D91" s="2">
        <v>4.2498085834551604</v>
      </c>
      <c r="E91" s="2">
        <v>5.5075402138318168</v>
      </c>
      <c r="F91" s="1">
        <v>16</v>
      </c>
      <c r="G91" s="1">
        <v>8</v>
      </c>
    </row>
    <row r="92" spans="1:7" x14ac:dyDescent="0.25">
      <c r="A92" s="2">
        <v>5.5652828955790028</v>
      </c>
      <c r="B92" s="2">
        <v>-1.8967467061302159</v>
      </c>
      <c r="C92" s="2">
        <v>-13.940397350993377</v>
      </c>
      <c r="D92" s="2">
        <v>5.4603346628311558</v>
      </c>
      <c r="E92" s="2">
        <v>-6.0326572060585022</v>
      </c>
      <c r="F92" s="1">
        <v>5</v>
      </c>
      <c r="G92" s="1">
        <v>8</v>
      </c>
    </row>
    <row r="93" spans="1:7" x14ac:dyDescent="0.25">
      <c r="A93" s="2">
        <v>-8.1171463029459119</v>
      </c>
      <c r="B93" s="2">
        <v>-1.4880118290748214</v>
      </c>
      <c r="C93" s="2">
        <v>11.498580889309366</v>
      </c>
      <c r="D93" s="2">
        <v>5.6743046601070093</v>
      </c>
      <c r="E93" s="2">
        <v>4.7577584660321008</v>
      </c>
      <c r="F93" s="1">
        <v>10</v>
      </c>
      <c r="G93" s="1">
        <v>8</v>
      </c>
    </row>
    <row r="94" spans="1:7" x14ac:dyDescent="0.25">
      <c r="A94" s="2">
        <v>-9.0410474007949233</v>
      </c>
      <c r="B94" s="2">
        <v>-1.062946974649094</v>
      </c>
      <c r="C94" s="2">
        <v>16.489120151371807</v>
      </c>
      <c r="D94" s="2">
        <v>2.5549367849918783</v>
      </c>
      <c r="E94" s="2">
        <v>11.904215403366834</v>
      </c>
      <c r="F94" s="1">
        <v>5</v>
      </c>
      <c r="G94" s="1">
        <v>9</v>
      </c>
    </row>
    <row r="95" spans="1:7" x14ac:dyDescent="0.25">
      <c r="A95" s="2">
        <v>-7.436662367079407</v>
      </c>
      <c r="B95" s="2">
        <v>0.10382672522973735</v>
      </c>
      <c r="C95" s="2">
        <v>7.3368022705771025</v>
      </c>
      <c r="D95" s="2">
        <v>3.3705773178837264</v>
      </c>
      <c r="E95" s="2">
        <v>0.74755758355604485</v>
      </c>
      <c r="F95" s="1">
        <v>15</v>
      </c>
      <c r="G95" s="1">
        <v>9</v>
      </c>
    </row>
    <row r="96" spans="1:7" x14ac:dyDescent="0.25">
      <c r="A96" s="2">
        <v>-5.1698559622745961</v>
      </c>
      <c r="B96" s="2">
        <v>1.7963429324154276</v>
      </c>
      <c r="C96" s="2">
        <v>-3.3888363292336798</v>
      </c>
      <c r="D96" s="2">
        <v>7.9903101808042267</v>
      </c>
      <c r="E96" s="2">
        <v>-2.5727915676252451</v>
      </c>
      <c r="F96" s="1">
        <v>10</v>
      </c>
      <c r="G96" s="1">
        <v>9</v>
      </c>
    </row>
    <row r="97" spans="1:7" x14ac:dyDescent="0.25">
      <c r="A97" s="2">
        <v>5.2210937206400558</v>
      </c>
      <c r="B97" s="2">
        <v>1.9900982730760006</v>
      </c>
      <c r="C97" s="2">
        <v>4.0009460737937559</v>
      </c>
      <c r="D97" s="2">
        <v>-3.6006995712057686</v>
      </c>
      <c r="E97" s="2">
        <v>13.89118847833015</v>
      </c>
      <c r="F97" s="1">
        <v>14</v>
      </c>
      <c r="G97" s="1">
        <v>12</v>
      </c>
    </row>
    <row r="98" spans="1:7" x14ac:dyDescent="0.25">
      <c r="A98" s="2">
        <v>-5.3350747697986662</v>
      </c>
      <c r="B98" s="2">
        <v>2.3061573453232995</v>
      </c>
      <c r="C98" s="2">
        <v>-6.306527909176916</v>
      </c>
      <c r="D98" s="2">
        <v>-5.0506842368748037</v>
      </c>
      <c r="E98" s="2">
        <v>4.3775839963491308</v>
      </c>
      <c r="F98" s="1">
        <v>11</v>
      </c>
      <c r="G98" s="1">
        <v>9</v>
      </c>
    </row>
    <row r="99" spans="1:7" x14ac:dyDescent="0.25">
      <c r="A99" s="2">
        <v>1.2790253600105643</v>
      </c>
      <c r="B99" s="2">
        <v>3.9330711312359199</v>
      </c>
      <c r="C99" s="2">
        <v>6.024597918637653</v>
      </c>
      <c r="D99" s="2">
        <v>3.1990864075225547</v>
      </c>
      <c r="E99" s="2">
        <v>-7.8344571597408503</v>
      </c>
      <c r="F99" s="1">
        <v>14</v>
      </c>
      <c r="G99" s="1">
        <v>8</v>
      </c>
    </row>
    <row r="100" spans="1:7" x14ac:dyDescent="0.25">
      <c r="A100" s="2">
        <v>3.0374606063123792</v>
      </c>
      <c r="B100" s="2">
        <v>4.3121343120801612</v>
      </c>
      <c r="C100" s="2">
        <v>-10.688741721854305</v>
      </c>
      <c r="D100" s="2">
        <v>-15.376086636632682</v>
      </c>
      <c r="E100" s="2">
        <v>7.8407749747857451</v>
      </c>
      <c r="F100" s="1">
        <v>12</v>
      </c>
      <c r="G100" s="1">
        <v>8</v>
      </c>
    </row>
    <row r="101" spans="1:7" x14ac:dyDescent="0.25">
      <c r="A101" s="2">
        <v>1.1178719938034192</v>
      </c>
      <c r="B101" s="2">
        <v>7.7143999457475729</v>
      </c>
      <c r="C101" s="2">
        <v>7.6045411542100254</v>
      </c>
      <c r="D101" s="2">
        <v>-2.1804951726779107</v>
      </c>
      <c r="E101" s="2">
        <v>6.0815848478814587</v>
      </c>
      <c r="F101" s="1">
        <v>10</v>
      </c>
      <c r="G101" s="1">
        <v>12</v>
      </c>
    </row>
    <row r="102" spans="1:7" x14ac:dyDescent="0.25">
      <c r="A102" s="2">
        <v>7.9723788581322879</v>
      </c>
      <c r="B102" s="2">
        <v>-5.6474369178758934</v>
      </c>
      <c r="C102" s="2">
        <v>7.8041627246925245</v>
      </c>
      <c r="D102" s="2">
        <v>-0.75441884898173162</v>
      </c>
      <c r="E102" s="2">
        <v>5.8166604099387769</v>
      </c>
      <c r="F102" s="1">
        <v>12</v>
      </c>
      <c r="G102" s="1">
        <v>12</v>
      </c>
    </row>
    <row r="103" spans="1:7" x14ac:dyDescent="0.25">
      <c r="A103" s="2">
        <v>4.9128204914741218</v>
      </c>
      <c r="B103" s="2">
        <v>-5.3547069531632587</v>
      </c>
      <c r="C103" s="2">
        <v>9.8505203405865664</v>
      </c>
      <c r="D103" s="2">
        <v>8.2216174208326258</v>
      </c>
      <c r="E103" s="2">
        <v>4.2693484424962662</v>
      </c>
      <c r="F103" s="1">
        <v>8</v>
      </c>
      <c r="G103" s="1">
        <v>12</v>
      </c>
    </row>
    <row r="104" spans="1:7" x14ac:dyDescent="0.25">
      <c r="A104" s="2">
        <v>-0.9894727049395442</v>
      </c>
      <c r="B104" s="2">
        <v>-5.3115105023025535</v>
      </c>
      <c r="C104" s="2">
        <v>3.6300851466414379</v>
      </c>
      <c r="D104" s="2">
        <v>7.3516516325355044</v>
      </c>
      <c r="E104" s="2">
        <v>6.7734715735714417</v>
      </c>
      <c r="F104" s="1">
        <v>8</v>
      </c>
      <c r="G104" s="1">
        <v>8</v>
      </c>
    </row>
    <row r="105" spans="1:7" x14ac:dyDescent="0.25">
      <c r="A105" s="2">
        <v>0.43157638679258525</v>
      </c>
      <c r="B105" s="2">
        <v>-5.100143933610525</v>
      </c>
      <c r="C105" s="2">
        <v>14.471144749290445</v>
      </c>
      <c r="D105" s="2">
        <v>1.861918875266565</v>
      </c>
      <c r="E105" s="2">
        <v>-4.000391294946894</v>
      </c>
      <c r="F105" s="1">
        <v>10</v>
      </c>
      <c r="G105" s="1">
        <v>11</v>
      </c>
    </row>
    <row r="106" spans="1:7" x14ac:dyDescent="0.25">
      <c r="A106" s="2">
        <v>3.9452363630989566</v>
      </c>
      <c r="B106" s="2">
        <v>-1.9668971693463391</v>
      </c>
      <c r="C106" s="2">
        <v>14.105960264900663</v>
      </c>
      <c r="D106" s="2">
        <v>0.45270230960450131</v>
      </c>
      <c r="E106" s="2">
        <v>3.6103626876429189</v>
      </c>
      <c r="F106" s="1">
        <v>15</v>
      </c>
      <c r="G106" s="1">
        <v>7</v>
      </c>
    </row>
    <row r="107" spans="1:7" x14ac:dyDescent="0.25">
      <c r="A107" s="2">
        <v>1.331848812289536</v>
      </c>
      <c r="B107" s="2">
        <v>-0.77825466936337762</v>
      </c>
      <c r="C107" s="2">
        <v>1.1182592242194893</v>
      </c>
      <c r="D107" s="2">
        <v>6.6932570492383094</v>
      </c>
      <c r="E107" s="2">
        <v>3.8499747511668829</v>
      </c>
      <c r="F107" s="1">
        <v>16</v>
      </c>
      <c r="G107" s="1">
        <v>9</v>
      </c>
    </row>
    <row r="108" spans="1:7" x14ac:dyDescent="0.25">
      <c r="A108" s="2">
        <v>4.1133473637746647</v>
      </c>
      <c r="B108" s="2">
        <v>-0.42544518995418912</v>
      </c>
      <c r="C108" s="2">
        <v>5.6613055818353821</v>
      </c>
      <c r="D108" s="2">
        <v>3.9151031645189507</v>
      </c>
      <c r="E108" s="2">
        <v>1.8161683834041469</v>
      </c>
      <c r="F108" s="1">
        <v>10</v>
      </c>
      <c r="G108" s="1">
        <v>8</v>
      </c>
    </row>
    <row r="109" spans="1:7" x14ac:dyDescent="0.25">
      <c r="A109" s="2">
        <v>5.4635104384506121</v>
      </c>
      <c r="B109" s="2">
        <v>1.247434458186035</v>
      </c>
      <c r="C109" s="2">
        <v>-0.20719016083254438</v>
      </c>
      <c r="D109" s="2">
        <v>-2.7047847621986874</v>
      </c>
      <c r="E109" s="2">
        <v>-3.727997631765902</v>
      </c>
      <c r="F109" s="1">
        <v>13</v>
      </c>
      <c r="G109" s="1">
        <v>7</v>
      </c>
    </row>
    <row r="110" spans="1:7" x14ac:dyDescent="0.25">
      <c r="A110" s="2">
        <v>-0.47942807618528605</v>
      </c>
      <c r="B110" s="2">
        <v>1.2860709299857263</v>
      </c>
      <c r="C110" s="2">
        <v>-13.889309366130558</v>
      </c>
      <c r="D110" s="2">
        <v>8.9892991612316102</v>
      </c>
      <c r="E110" s="2">
        <v>4.136584953404963</v>
      </c>
      <c r="F110" s="1">
        <v>18</v>
      </c>
      <c r="G110" s="1">
        <v>14</v>
      </c>
    </row>
    <row r="111" spans="1:7" x14ac:dyDescent="0.25">
      <c r="A111" s="2">
        <v>-10.393320503178984</v>
      </c>
      <c r="B111" s="2">
        <v>2.1338530056382297</v>
      </c>
      <c r="C111" s="2">
        <v>5.5439924314096487</v>
      </c>
      <c r="D111" s="2">
        <v>-0.16882931656145961</v>
      </c>
      <c r="E111" s="2">
        <v>-0.54946712630044203</v>
      </c>
      <c r="F111" s="1">
        <v>13</v>
      </c>
      <c r="G111" s="1">
        <v>12</v>
      </c>
    </row>
    <row r="112" spans="1:7" x14ac:dyDescent="0.25">
      <c r="A112" s="2">
        <v>2.3517016011755913</v>
      </c>
      <c r="B112" s="2">
        <v>2.2430458026647102</v>
      </c>
      <c r="C112" s="2">
        <v>2.0160832544938501</v>
      </c>
      <c r="D112" s="2">
        <v>1.3329340193478856</v>
      </c>
      <c r="E112" s="2">
        <v>-2.4623334360949229</v>
      </c>
      <c r="F112" s="1">
        <v>11</v>
      </c>
      <c r="G112" s="1">
        <v>10</v>
      </c>
    </row>
    <row r="113" spans="1:7" x14ac:dyDescent="0.25">
      <c r="A113" s="2">
        <v>-2.4502303353510797</v>
      </c>
      <c r="B113" s="2">
        <v>10.107967174611986</v>
      </c>
      <c r="C113" s="2">
        <v>-13.017029328287606</v>
      </c>
      <c r="D113" s="2">
        <v>-2.5372956285253165</v>
      </c>
      <c r="E113" s="2">
        <v>9.0930809670244344</v>
      </c>
      <c r="F113" s="1">
        <v>7</v>
      </c>
      <c r="G113" s="1">
        <v>10</v>
      </c>
    </row>
    <row r="114" spans="1:7" x14ac:dyDescent="0.25">
      <c r="A114" s="2">
        <v>-8.869116522371769</v>
      </c>
      <c r="B114" s="2">
        <v>-0.61972974284435622</v>
      </c>
      <c r="C114" s="2">
        <v>-12.661305581835384</v>
      </c>
      <c r="D114" s="2">
        <v>7.0627847465686502</v>
      </c>
      <c r="E114" s="2">
        <v>5.2334071420336841</v>
      </c>
      <c r="F114" s="1">
        <v>11</v>
      </c>
      <c r="G114" s="1">
        <v>11</v>
      </c>
    </row>
    <row r="115" spans="1:7" x14ac:dyDescent="0.25">
      <c r="A115" s="2">
        <v>-3.6716999097261578</v>
      </c>
      <c r="B115" s="2">
        <v>-6.8981285570189357</v>
      </c>
      <c r="C115" s="2">
        <v>4.7776726584673597</v>
      </c>
      <c r="D115" s="2">
        <v>9.8829004430910565</v>
      </c>
      <c r="E115" s="2">
        <v>-1.9867700252216309</v>
      </c>
      <c r="F115" s="1">
        <v>15</v>
      </c>
      <c r="G115" s="1">
        <v>9</v>
      </c>
    </row>
    <row r="116" spans="1:7" x14ac:dyDescent="0.25">
      <c r="A116" s="2">
        <v>20.934078980237246</v>
      </c>
      <c r="B116" s="2">
        <v>-2.519935886390158</v>
      </c>
      <c r="C116" s="2">
        <v>11.609271523178805</v>
      </c>
      <c r="D116" s="2">
        <v>5.1584506339451766</v>
      </c>
      <c r="E116" s="2">
        <v>1.7951192653999897</v>
      </c>
      <c r="F116" s="1">
        <v>9</v>
      </c>
      <c r="G116" s="1">
        <v>9</v>
      </c>
    </row>
    <row r="117" spans="1:7" x14ac:dyDescent="0.25">
      <c r="A117" s="2">
        <v>-9.8003299576230347</v>
      </c>
      <c r="B117" s="2">
        <v>-1.9844288165913895</v>
      </c>
      <c r="C117" s="2">
        <v>12.190160832544937</v>
      </c>
      <c r="D117" s="2">
        <v>-5.3132553572766481</v>
      </c>
      <c r="E117" s="2">
        <v>4.5813164938881528</v>
      </c>
      <c r="F117" s="1">
        <v>7</v>
      </c>
      <c r="G117" s="1">
        <v>9</v>
      </c>
    </row>
    <row r="118" spans="1:7" x14ac:dyDescent="0.25">
      <c r="A118" s="2">
        <v>1.0673677530139685</v>
      </c>
      <c r="B118" s="2">
        <v>-0.46418909581552725</v>
      </c>
      <c r="C118" s="2">
        <v>-12.832544938505203</v>
      </c>
      <c r="D118" s="2">
        <v>-0.96931539398501632</v>
      </c>
      <c r="E118" s="2">
        <v>-1.7545078157563694</v>
      </c>
      <c r="F118" s="1">
        <v>15</v>
      </c>
      <c r="G118" s="1">
        <v>10</v>
      </c>
    </row>
    <row r="119" spans="1:7" x14ac:dyDescent="0.25">
      <c r="A119" s="2">
        <v>-9.977572285104543</v>
      </c>
      <c r="B119" s="2">
        <v>-3.0473378137685359E-4</v>
      </c>
      <c r="C119" s="2">
        <v>-3.2696310312204364</v>
      </c>
      <c r="D119" s="2">
        <v>13.784132491610944</v>
      </c>
      <c r="E119" s="2">
        <v>7.900983524043113</v>
      </c>
      <c r="F119" s="1">
        <v>8</v>
      </c>
      <c r="G119" s="1">
        <v>8</v>
      </c>
    </row>
    <row r="120" spans="1:7" x14ac:dyDescent="0.25">
      <c r="A120" s="2">
        <v>3.1035353963961825</v>
      </c>
      <c r="B120" s="2">
        <v>0.28012999943166506</v>
      </c>
      <c r="C120" s="2">
        <v>-2.9347209082308421</v>
      </c>
      <c r="D120" s="2">
        <v>5.1063365875335878</v>
      </c>
      <c r="E120" s="2">
        <v>1.1934714671515394</v>
      </c>
      <c r="F120" s="1">
        <v>26</v>
      </c>
      <c r="G120" s="1">
        <v>7</v>
      </c>
    </row>
    <row r="121" spans="1:7" x14ac:dyDescent="0.25">
      <c r="A121" s="2">
        <v>7.2681025408674031</v>
      </c>
      <c r="B121" s="2">
        <v>0.30996085721562849</v>
      </c>
      <c r="C121" s="2">
        <v>-7.0463576158940393</v>
      </c>
      <c r="D121" s="2">
        <v>9.2915924627333872</v>
      </c>
      <c r="E121" s="2">
        <v>12.032590580522083</v>
      </c>
      <c r="F121" s="1">
        <v>11</v>
      </c>
      <c r="G121" s="1">
        <v>10</v>
      </c>
    </row>
    <row r="122" spans="1:7" x14ac:dyDescent="0.25">
      <c r="A122" s="2">
        <v>8.7665132519323379</v>
      </c>
      <c r="B122" s="2">
        <v>1.2490419900714187</v>
      </c>
      <c r="C122" s="2">
        <v>-4.7776726584673614</v>
      </c>
      <c r="D122" s="2">
        <v>5.4702367863967085</v>
      </c>
      <c r="E122" s="2">
        <v>9.9489836934953928</v>
      </c>
      <c r="F122" s="1">
        <v>18</v>
      </c>
      <c r="G122" s="1">
        <v>8</v>
      </c>
    </row>
    <row r="123" spans="1:7" x14ac:dyDescent="0.25">
      <c r="A123" s="2">
        <v>1.934825609670952</v>
      </c>
      <c r="B123" s="2">
        <v>1.7855995262507349</v>
      </c>
      <c r="C123" s="2">
        <v>-0.71144749290444764</v>
      </c>
      <c r="D123" s="2">
        <v>6.65981038158061</v>
      </c>
      <c r="E123" s="2">
        <v>-3.4204065236262977</v>
      </c>
      <c r="F123" s="1">
        <v>10</v>
      </c>
      <c r="G123" s="1">
        <v>11</v>
      </c>
    </row>
    <row r="124" spans="1:7" x14ac:dyDescent="0.25">
      <c r="A124" s="2">
        <v>-8.9404027170967311</v>
      </c>
      <c r="B124" s="2">
        <v>2.5701546671043616</v>
      </c>
      <c r="C124" s="2">
        <v>-3.039735099337749</v>
      </c>
      <c r="D124" s="2">
        <v>-1.8664125461044023</v>
      </c>
      <c r="E124" s="2">
        <v>-2.8875335778575391</v>
      </c>
      <c r="F124" s="1">
        <v>11</v>
      </c>
      <c r="G124" s="1">
        <v>12</v>
      </c>
    </row>
    <row r="125" spans="1:7" x14ac:dyDescent="0.25">
      <c r="A125" s="2">
        <v>19.249549273401499</v>
      </c>
      <c r="B125" s="2">
        <v>2.8219721495261183</v>
      </c>
      <c r="C125" s="2">
        <v>-13.630085146641438</v>
      </c>
      <c r="D125" s="2">
        <v>-0.2053966879146174</v>
      </c>
      <c r="E125" s="2">
        <v>-5.170297067204956</v>
      </c>
      <c r="F125" s="1">
        <v>12</v>
      </c>
      <c r="G125" s="1">
        <v>9</v>
      </c>
    </row>
    <row r="126" spans="1:7" x14ac:dyDescent="0.25">
      <c r="A126" s="2">
        <v>6.4902844820171595</v>
      </c>
      <c r="B126" s="2">
        <v>2.8375142771110404</v>
      </c>
      <c r="C126" s="2">
        <v>-11.734153263954589</v>
      </c>
      <c r="D126" s="2">
        <v>-2.6392272472265175</v>
      </c>
      <c r="E126" s="2">
        <v>1.0871060617791954</v>
      </c>
      <c r="F126" s="1">
        <v>11</v>
      </c>
      <c r="G126" s="1">
        <v>9</v>
      </c>
    </row>
    <row r="127" spans="1:7" x14ac:dyDescent="0.25">
      <c r="A127" s="2">
        <v>1.8136354406597093</v>
      </c>
      <c r="B127" s="2">
        <v>3.4142441942676669</v>
      </c>
      <c r="C127" s="2">
        <v>-5.4966887417218544</v>
      </c>
      <c r="D127" s="2">
        <v>-10.23835106631741</v>
      </c>
      <c r="E127" s="2">
        <v>1.6641122379514854</v>
      </c>
      <c r="F127" s="1">
        <v>18</v>
      </c>
      <c r="G127" s="1">
        <v>12</v>
      </c>
    </row>
    <row r="128" spans="1:7" x14ac:dyDescent="0.25">
      <c r="A128" s="2">
        <v>-10.373056961223483</v>
      </c>
      <c r="B128" s="2">
        <v>3.7921733489056351</v>
      </c>
      <c r="C128" s="2">
        <v>2.6035950804162731</v>
      </c>
      <c r="D128" s="2">
        <v>4.0234580895514229</v>
      </c>
      <c r="E128" s="2">
        <v>1.380503368229256</v>
      </c>
      <c r="F128" s="1">
        <v>10</v>
      </c>
      <c r="G128" s="1">
        <v>7</v>
      </c>
    </row>
    <row r="129" spans="1:7" x14ac:dyDescent="0.25">
      <c r="A129" s="2">
        <v>7.6449789553880692</v>
      </c>
      <c r="B129" s="2">
        <v>10.544069884112105</v>
      </c>
      <c r="C129" s="2">
        <v>4.5931882686849583</v>
      </c>
      <c r="D129" s="2">
        <v>-5.1677134676254353</v>
      </c>
      <c r="E129" s="2">
        <v>1.0240269198693568</v>
      </c>
      <c r="F129" s="1">
        <v>11</v>
      </c>
      <c r="G129" s="1">
        <v>8</v>
      </c>
    </row>
    <row r="130" spans="1:7" x14ac:dyDescent="0.25">
      <c r="A130" s="2">
        <v>3.3444150681607425</v>
      </c>
      <c r="B130" s="2">
        <v>3.6187668153288541</v>
      </c>
      <c r="C130" s="2">
        <v>-12.930936613055819</v>
      </c>
      <c r="D130" s="2">
        <v>5.6623334360949231</v>
      </c>
      <c r="E130" s="2">
        <v>2.641091446595965</v>
      </c>
      <c r="F130" s="1">
        <v>10</v>
      </c>
      <c r="G130" s="1">
        <v>8</v>
      </c>
    </row>
    <row r="131" spans="1:7" x14ac:dyDescent="0.25">
      <c r="A131" s="2">
        <v>2.7799826562404633</v>
      </c>
      <c r="B131" s="2">
        <v>1.78505837690318</v>
      </c>
      <c r="C131" s="2">
        <v>11.868495742667928</v>
      </c>
      <c r="D131" s="2">
        <v>0.73018345877353563</v>
      </c>
      <c r="E131" s="2">
        <v>-1.1943727663019672</v>
      </c>
      <c r="F131" s="1">
        <v>15</v>
      </c>
      <c r="G131" s="1">
        <v>9</v>
      </c>
    </row>
    <row r="132" spans="1:7" x14ac:dyDescent="0.25">
      <c r="A132" s="2">
        <v>4.7551323000807315</v>
      </c>
      <c r="B132" s="2">
        <v>-4.2102238315565046</v>
      </c>
      <c r="C132" s="2">
        <v>6.6092715231788084</v>
      </c>
      <c r="D132" s="2">
        <v>0.23338334661384574</v>
      </c>
      <c r="E132" s="2">
        <v>4.0489039798121667</v>
      </c>
      <c r="F132" s="1">
        <v>13</v>
      </c>
      <c r="G132" s="1">
        <v>7</v>
      </c>
    </row>
    <row r="133" spans="1:7" x14ac:dyDescent="0.25">
      <c r="A133" s="2">
        <v>-3.7055876823142171</v>
      </c>
      <c r="B133" s="2">
        <v>-4.0900090956129134</v>
      </c>
      <c r="C133" s="2">
        <v>-2.9782403027436146</v>
      </c>
      <c r="D133" s="2">
        <v>1.517493231705157</v>
      </c>
      <c r="E133" s="2">
        <v>9.4544459494063631</v>
      </c>
      <c r="F133" s="1">
        <v>10</v>
      </c>
      <c r="G133" s="1">
        <v>10</v>
      </c>
    </row>
    <row r="134" spans="1:7" x14ac:dyDescent="0.25">
      <c r="A134" s="2">
        <v>1.4822064763866365</v>
      </c>
      <c r="B134" s="2">
        <v>-4.0257714848266914</v>
      </c>
      <c r="C134" s="2">
        <v>5.2223273415326403</v>
      </c>
      <c r="D134" s="2">
        <v>3.163508111657575</v>
      </c>
      <c r="E134" s="2">
        <v>-5.7983258961467072</v>
      </c>
      <c r="F134" s="1">
        <v>7</v>
      </c>
      <c r="G134" s="1">
        <v>10</v>
      </c>
    </row>
    <row r="135" spans="1:7" x14ac:dyDescent="0.25">
      <c r="A135" s="2">
        <v>17.413534129038453</v>
      </c>
      <c r="B135" s="2">
        <v>-3.7059363042644691</v>
      </c>
      <c r="C135" s="2">
        <v>6.7521286660359507</v>
      </c>
      <c r="D135" s="2">
        <v>-1.2541009224776645</v>
      </c>
      <c r="E135" s="2">
        <v>-0.50340121965564322</v>
      </c>
      <c r="F135" s="1">
        <v>10</v>
      </c>
      <c r="G135" s="1">
        <v>12</v>
      </c>
    </row>
    <row r="136" spans="1:7" x14ac:dyDescent="0.25">
      <c r="A136" s="2">
        <v>-1.792483767028898</v>
      </c>
      <c r="B136" s="2">
        <v>-3.2959917992557166</v>
      </c>
      <c r="C136" s="2">
        <v>14.944181646168403</v>
      </c>
      <c r="D136" s="2">
        <v>3.6325458980456462</v>
      </c>
      <c r="E136" s="2">
        <v>5.488486299829674</v>
      </c>
      <c r="F136" s="1">
        <v>11</v>
      </c>
      <c r="G136" s="1">
        <v>15</v>
      </c>
    </row>
    <row r="137" spans="1:7" x14ac:dyDescent="0.25">
      <c r="A137" s="2">
        <v>10.907682058634236</v>
      </c>
      <c r="B137" s="2">
        <v>0.85553091745532583</v>
      </c>
      <c r="C137" s="2">
        <v>4.0189214758751177</v>
      </c>
      <c r="D137" s="2">
        <v>2.1787015642359622</v>
      </c>
      <c r="E137" s="2">
        <v>-5.9802703112363815</v>
      </c>
      <c r="F137" s="1">
        <v>9</v>
      </c>
      <c r="G137" s="1">
        <v>12</v>
      </c>
    </row>
    <row r="138" spans="1:7" x14ac:dyDescent="0.25">
      <c r="A138" s="2">
        <v>5.0098271963652223</v>
      </c>
      <c r="B138" s="2">
        <v>0.90339876047801226</v>
      </c>
      <c r="C138" s="2">
        <v>10.35666982024598</v>
      </c>
      <c r="D138" s="2">
        <v>-4.1392113841255194</v>
      </c>
      <c r="E138" s="2">
        <v>-7.339737516711466</v>
      </c>
      <c r="F138" s="1">
        <v>17</v>
      </c>
      <c r="G138" s="1">
        <v>8</v>
      </c>
    </row>
    <row r="139" spans="1:7" x14ac:dyDescent="0.25">
      <c r="A139" s="2">
        <v>19.853453755378723</v>
      </c>
      <c r="B139" s="2">
        <v>1.3999828676460311</v>
      </c>
      <c r="C139" s="2">
        <v>11.610217596972561</v>
      </c>
      <c r="D139" s="2">
        <v>-0.33600581143109598</v>
      </c>
      <c r="E139" s="2">
        <v>3.048982767315465</v>
      </c>
      <c r="F139" s="1">
        <v>11</v>
      </c>
      <c r="G139" s="1">
        <v>9</v>
      </c>
    </row>
    <row r="140" spans="1:7" x14ac:dyDescent="0.25">
      <c r="A140" s="2">
        <v>2.8451934263575822</v>
      </c>
      <c r="B140" s="2">
        <v>3.0838008948776405</v>
      </c>
      <c r="C140" s="2">
        <v>15.689687795648059</v>
      </c>
      <c r="D140" s="2">
        <v>0.38494495432241815</v>
      </c>
      <c r="E140" s="2">
        <v>5.0167086606525118</v>
      </c>
      <c r="F140" s="1">
        <v>15</v>
      </c>
      <c r="G140" s="1">
        <v>11</v>
      </c>
    </row>
    <row r="141" spans="1:7" x14ac:dyDescent="0.25">
      <c r="A141" s="2">
        <v>9.0004534791223705</v>
      </c>
      <c r="B141" s="2">
        <v>3.2529896467749495</v>
      </c>
      <c r="C141" s="2">
        <v>6.4957426679280985</v>
      </c>
      <c r="D141" s="2">
        <v>5.1453880162909629</v>
      </c>
      <c r="E141" s="2">
        <v>4.3549091565655544</v>
      </c>
      <c r="F141" s="1">
        <v>13</v>
      </c>
      <c r="G141" s="1">
        <v>9</v>
      </c>
    </row>
    <row r="142" spans="1:7" x14ac:dyDescent="0.25">
      <c r="A142" s="2">
        <v>6.837747837882489</v>
      </c>
      <c r="B142" s="2">
        <v>3.9368193862756016</v>
      </c>
      <c r="C142" s="2">
        <v>-8.2488174077578051</v>
      </c>
      <c r="D142" s="2">
        <v>-2.3060679692833217</v>
      </c>
      <c r="E142" s="2">
        <v>6.2350961848569568</v>
      </c>
      <c r="F142" s="1">
        <v>7</v>
      </c>
      <c r="G142" s="1">
        <v>9</v>
      </c>
    </row>
    <row r="143" spans="1:7" x14ac:dyDescent="0.25">
      <c r="A143" s="2">
        <v>7.8886143960990012</v>
      </c>
      <c r="B143" s="2">
        <v>4.1473662728676572</v>
      </c>
      <c r="C143" s="2">
        <v>-0.95553453169347335</v>
      </c>
      <c r="D143" s="2">
        <v>3.5378277091978818</v>
      </c>
      <c r="E143" s="2">
        <v>2.8845177035254892</v>
      </c>
      <c r="F143" s="1">
        <v>16</v>
      </c>
      <c r="G143" s="1">
        <v>11</v>
      </c>
    </row>
    <row r="144" spans="1:7" x14ac:dyDescent="0.25">
      <c r="A144" s="2">
        <v>11.884533938020468</v>
      </c>
      <c r="B144" s="2">
        <v>4.6766262509336229</v>
      </c>
      <c r="C144" s="2">
        <v>6.2317880794701992</v>
      </c>
      <c r="D144" s="2">
        <v>0.73824953990988429</v>
      </c>
      <c r="E144" s="2">
        <v>-3.4876636568224058</v>
      </c>
      <c r="F144" s="1">
        <v>13</v>
      </c>
      <c r="G144" s="1">
        <v>10</v>
      </c>
    </row>
    <row r="145" spans="1:7" x14ac:dyDescent="0.25">
      <c r="A145" s="2">
        <v>-0.62690264207776636</v>
      </c>
      <c r="B145" s="2">
        <v>5.0545713217288721</v>
      </c>
      <c r="C145" s="2">
        <v>3.2280037842951756</v>
      </c>
      <c r="D145" s="2">
        <v>4.5680066735541915</v>
      </c>
      <c r="E145" s="2">
        <v>2.4767343853018247</v>
      </c>
      <c r="F145" s="1">
        <v>11</v>
      </c>
      <c r="G145" s="1">
        <v>7</v>
      </c>
    </row>
    <row r="146" spans="1:7" x14ac:dyDescent="0.25">
      <c r="A146" s="2">
        <v>-7.5330688054673374</v>
      </c>
      <c r="B146" s="2">
        <v>5.8365639612602536</v>
      </c>
      <c r="C146" s="2">
        <v>-4.2147587511825915</v>
      </c>
      <c r="D146" s="2">
        <v>3.6472001314279625</v>
      </c>
      <c r="E146" s="2">
        <v>0.52961991564370692</v>
      </c>
      <c r="F146" s="1">
        <v>8</v>
      </c>
      <c r="G146" s="1">
        <v>9</v>
      </c>
    </row>
    <row r="147" spans="1:7" x14ac:dyDescent="0.25">
      <c r="A147" s="2">
        <v>5.0663886718684807</v>
      </c>
      <c r="B147" s="2">
        <v>1.2229951986810192</v>
      </c>
      <c r="C147" s="2">
        <v>-3.6859035004730369</v>
      </c>
      <c r="D147" s="2">
        <v>6.6362658374884633</v>
      </c>
      <c r="E147" s="2">
        <v>-3.4674501370755024</v>
      </c>
      <c r="F147" s="1">
        <v>11</v>
      </c>
      <c r="G147" s="1">
        <v>10</v>
      </c>
    </row>
    <row r="148" spans="1:7" x14ac:dyDescent="0.25">
      <c r="A148" s="2">
        <v>-2.6618333726655692</v>
      </c>
      <c r="B148" s="2">
        <v>4.6867409688857151</v>
      </c>
      <c r="C148" s="2">
        <v>10.098391674550616</v>
      </c>
      <c r="D148" s="2">
        <v>4.34573753712466</v>
      </c>
      <c r="E148" s="2">
        <v>-2.9097934606834315</v>
      </c>
      <c r="F148" s="1">
        <v>16</v>
      </c>
      <c r="G148" s="1">
        <v>9</v>
      </c>
    </row>
    <row r="149" spans="1:7" x14ac:dyDescent="0.25">
      <c r="A149" s="2">
        <v>3.9944400264648721</v>
      </c>
      <c r="B149" s="2">
        <v>2.4790466037884471</v>
      </c>
      <c r="C149" s="2">
        <v>-4.7833491012298968</v>
      </c>
      <c r="D149" s="2">
        <v>-0.70743776329327379</v>
      </c>
      <c r="E149" s="2">
        <v>-1.3173137126141228</v>
      </c>
      <c r="F149" s="1">
        <v>14</v>
      </c>
      <c r="G149" s="1">
        <v>9</v>
      </c>
    </row>
    <row r="150" spans="1:7" x14ac:dyDescent="0.25">
      <c r="A150" s="2">
        <v>9.4184026743751019</v>
      </c>
      <c r="B150" s="2">
        <v>-5.6367094278684817</v>
      </c>
      <c r="C150" s="2">
        <v>6.2119205298013256</v>
      </c>
      <c r="D150" s="2">
        <v>-9.0137164503801621</v>
      </c>
      <c r="E150" s="2">
        <v>8.831919563410338</v>
      </c>
      <c r="F150" s="1">
        <v>13</v>
      </c>
      <c r="G150" s="1">
        <v>10</v>
      </c>
    </row>
    <row r="151" spans="1:7" x14ac:dyDescent="0.25">
      <c r="A151" s="2">
        <v>5.5977518564322963</v>
      </c>
      <c r="B151" s="2">
        <v>-2.7457304516574368</v>
      </c>
      <c r="C151" s="2">
        <v>14.397350993377486</v>
      </c>
      <c r="D151" s="2">
        <v>-1.8424416763707996</v>
      </c>
      <c r="E151" s="2">
        <v>-0.25918483920395374</v>
      </c>
      <c r="F151" s="1">
        <v>10</v>
      </c>
      <c r="G151" s="1">
        <v>10</v>
      </c>
    </row>
    <row r="152" spans="1:7" x14ac:dyDescent="0.25">
      <c r="A152" s="2">
        <v>10.530842023901641</v>
      </c>
      <c r="B152" s="2">
        <v>0.24364618790423265</v>
      </c>
      <c r="C152" s="2">
        <v>-0.84389782403027525</v>
      </c>
      <c r="D152" s="2">
        <v>5.6629018702835312</v>
      </c>
      <c r="E152" s="2">
        <v>7.057495400251355</v>
      </c>
      <c r="F152" s="1">
        <v>8</v>
      </c>
      <c r="G152" s="1">
        <v>10</v>
      </c>
    </row>
    <row r="153" spans="1:7" x14ac:dyDescent="0.25">
      <c r="A153" s="2">
        <v>5.7159679777687415</v>
      </c>
      <c r="B153" s="2">
        <v>0.4419018220360158</v>
      </c>
      <c r="C153" s="2">
        <v>5.9612109744560087</v>
      </c>
      <c r="D153" s="2">
        <v>2.3567578894755572</v>
      </c>
      <c r="E153" s="2">
        <v>5.0613364288001321</v>
      </c>
      <c r="F153" s="1">
        <v>16</v>
      </c>
      <c r="G153" s="1">
        <v>10</v>
      </c>
    </row>
    <row r="154" spans="1:7" x14ac:dyDescent="0.25">
      <c r="A154" s="2">
        <v>11.009636414702982</v>
      </c>
      <c r="B154" s="2">
        <v>0.49586953233665554</v>
      </c>
      <c r="C154" s="2">
        <v>-4.2847682119205306</v>
      </c>
      <c r="D154" s="2">
        <v>3.4283018097368769</v>
      </c>
      <c r="E154" s="2">
        <v>-3.228230293141678</v>
      </c>
      <c r="F154" s="1">
        <v>15</v>
      </c>
      <c r="G154" s="1">
        <v>7</v>
      </c>
    </row>
    <row r="155" spans="1:7" x14ac:dyDescent="0.25">
      <c r="A155" s="2">
        <v>2.1300577423535287</v>
      </c>
      <c r="B155" s="2">
        <v>1.0979021605307935</v>
      </c>
      <c r="C155" s="2">
        <v>-9.8192999053926204</v>
      </c>
      <c r="D155" s="2">
        <v>5.5050476961070673</v>
      </c>
      <c r="E155" s="2">
        <v>11.735822459333576</v>
      </c>
      <c r="F155" s="1">
        <v>12</v>
      </c>
      <c r="G155" s="1">
        <v>11</v>
      </c>
    </row>
    <row r="156" spans="1:7" x14ac:dyDescent="0.25">
      <c r="A156" s="2">
        <v>13.455413186922669</v>
      </c>
      <c r="B156" s="2">
        <v>1.6981004515982931</v>
      </c>
      <c r="C156" s="2">
        <v>-6.5979186376537369</v>
      </c>
      <c r="D156" s="2">
        <v>8.804194252053275</v>
      </c>
      <c r="E156" s="2">
        <v>6.8709125621826388</v>
      </c>
      <c r="F156" s="1">
        <v>19</v>
      </c>
      <c r="G156" s="1">
        <v>8</v>
      </c>
    </row>
    <row r="157" spans="1:7" x14ac:dyDescent="0.25">
      <c r="A157" s="2">
        <v>-1.7214158510323614</v>
      </c>
      <c r="B157" s="2">
        <v>1.9792832442035433</v>
      </c>
      <c r="C157" s="2">
        <v>2.9810785241248823</v>
      </c>
      <c r="D157" s="2">
        <v>1.0253542798920534</v>
      </c>
      <c r="E157" s="2">
        <v>13.366228136466816</v>
      </c>
      <c r="F157" s="1">
        <v>17</v>
      </c>
      <c r="G157" s="1">
        <v>13</v>
      </c>
    </row>
    <row r="158" spans="1:7" x14ac:dyDescent="0.25">
      <c r="A158" s="2">
        <v>8.4819687395356596</v>
      </c>
      <c r="B158" s="2">
        <v>1.9882042503595585</v>
      </c>
      <c r="C158" s="2">
        <v>-5.2715231788079464</v>
      </c>
      <c r="D158" s="2">
        <v>7.9816699811373839</v>
      </c>
      <c r="E158" s="2">
        <v>2.6858499546069652</v>
      </c>
      <c r="F158" s="1">
        <v>11</v>
      </c>
      <c r="G158" s="1">
        <v>8</v>
      </c>
    </row>
    <row r="159" spans="1:7" x14ac:dyDescent="0.25">
      <c r="A159" s="2">
        <v>-9.7785748443566263</v>
      </c>
      <c r="B159" s="2">
        <v>2.0006427272746805</v>
      </c>
      <c r="C159" s="2">
        <v>-13.100283822138127</v>
      </c>
      <c r="D159" s="2">
        <v>-3.0724423110485075</v>
      </c>
      <c r="E159" s="2">
        <v>2.9486996077612275</v>
      </c>
      <c r="F159" s="1">
        <v>17</v>
      </c>
      <c r="G159" s="1">
        <v>9</v>
      </c>
    </row>
    <row r="160" spans="1:7" x14ac:dyDescent="0.25">
      <c r="A160" s="2">
        <v>4.9193688533268869</v>
      </c>
      <c r="B160" s="2">
        <v>3.6464887822730816</v>
      </c>
      <c r="C160" s="2">
        <v>6.0444654683065302</v>
      </c>
      <c r="D160" s="2">
        <v>4.9216295822872782</v>
      </c>
      <c r="E160" s="2">
        <v>1.5155803844681941</v>
      </c>
      <c r="F160" s="1">
        <v>11</v>
      </c>
      <c r="G160" s="1">
        <v>10</v>
      </c>
    </row>
    <row r="161" spans="1:7" x14ac:dyDescent="0.25">
      <c r="A161" s="2">
        <v>7.5566306400578469</v>
      </c>
      <c r="B161" s="2">
        <v>4.2548321668291464</v>
      </c>
      <c r="C161" s="2">
        <v>4.4257332071901594</v>
      </c>
      <c r="D161" s="2">
        <v>8.0484951043501489</v>
      </c>
      <c r="E161" s="2">
        <v>-3.3337998906499706</v>
      </c>
      <c r="F161" s="1">
        <v>16</v>
      </c>
      <c r="G161" s="1">
        <v>8</v>
      </c>
    </row>
    <row r="162" spans="1:7" x14ac:dyDescent="0.25">
      <c r="A162" s="2">
        <v>-3.5185228120535612</v>
      </c>
      <c r="B162" s="2">
        <v>5.91079691881896</v>
      </c>
      <c r="C162" s="2">
        <v>7.9716177861873199</v>
      </c>
      <c r="D162" s="2">
        <v>8.5865749072865576</v>
      </c>
      <c r="E162" s="2">
        <v>-8.015446605393663</v>
      </c>
      <c r="F162" s="1">
        <v>15</v>
      </c>
      <c r="G162" s="1">
        <v>9</v>
      </c>
    </row>
    <row r="163" spans="1:7" x14ac:dyDescent="0.25">
      <c r="A163" s="2">
        <v>9.5549542088992894</v>
      </c>
      <c r="B163" s="2">
        <v>6.7941913963877596</v>
      </c>
      <c r="C163" s="2">
        <v>14.386944181646168</v>
      </c>
      <c r="D163" s="2">
        <v>7.5858237808744891</v>
      </c>
      <c r="E163" s="2">
        <v>-0.9709497084695613</v>
      </c>
      <c r="F163" s="1">
        <v>15</v>
      </c>
      <c r="G163" s="1">
        <v>12</v>
      </c>
    </row>
    <row r="164" spans="1:7" x14ac:dyDescent="0.25">
      <c r="A164" s="2">
        <v>9.0924670581007376</v>
      </c>
      <c r="B164" s="2">
        <v>1.7581047963176388E-2</v>
      </c>
      <c r="C164" s="2">
        <v>13.114474929044466</v>
      </c>
      <c r="D164" s="2">
        <v>-0.10065700432169256</v>
      </c>
      <c r="E164" s="2">
        <v>-3.47670215414837E-2</v>
      </c>
      <c r="F164" s="1">
        <v>11</v>
      </c>
      <c r="G164" s="1">
        <v>10</v>
      </c>
    </row>
    <row r="165" spans="1:7" x14ac:dyDescent="0.25">
      <c r="A165" s="2">
        <v>2.5453966878121719</v>
      </c>
      <c r="B165" s="2">
        <v>2.0225672339292942</v>
      </c>
      <c r="C165" s="2">
        <v>-11.877956480605487</v>
      </c>
      <c r="D165" s="2">
        <v>5.9566118155373262</v>
      </c>
      <c r="E165" s="2">
        <v>3.9858362065861002</v>
      </c>
      <c r="F165" s="1">
        <v>16</v>
      </c>
      <c r="G165" s="1">
        <v>8</v>
      </c>
    </row>
    <row r="166" spans="1:7" x14ac:dyDescent="0.25">
      <c r="A166" s="2">
        <v>-2.65313860331662</v>
      </c>
      <c r="B166" s="2">
        <v>-0.93511635744653177</v>
      </c>
      <c r="C166" s="2">
        <v>-3.3150425733207207</v>
      </c>
      <c r="D166" s="2">
        <v>5.9362050281662961</v>
      </c>
      <c r="E166" s="2">
        <v>4.8964336706849281</v>
      </c>
      <c r="F166" s="1">
        <v>7</v>
      </c>
      <c r="G166" s="1">
        <v>9</v>
      </c>
    </row>
    <row r="167" spans="1:7" x14ac:dyDescent="0.25">
      <c r="A167" s="2">
        <v>-7.8140117188449949</v>
      </c>
      <c r="B167" s="2">
        <v>-5.0454878495074809</v>
      </c>
      <c r="C167" s="2">
        <v>-6.7587511825922419</v>
      </c>
      <c r="D167" s="2">
        <v>-2.5545078157563692</v>
      </c>
      <c r="E167" s="2">
        <v>1.1042159308562987</v>
      </c>
      <c r="F167" s="1">
        <v>14</v>
      </c>
      <c r="G167" s="1">
        <v>10</v>
      </c>
    </row>
    <row r="168" spans="1:7" x14ac:dyDescent="0.25">
      <c r="A168" s="2">
        <v>2.1055741449818015</v>
      </c>
      <c r="B168" s="2">
        <v>-2.5579755022918107</v>
      </c>
      <c r="C168" s="2">
        <v>-12.681173131504258</v>
      </c>
      <c r="D168" s="2">
        <v>1.3306375452259089</v>
      </c>
      <c r="E168" s="2">
        <v>0.27723513590171933</v>
      </c>
      <c r="F168" s="1">
        <v>17</v>
      </c>
      <c r="G168" s="1">
        <v>10</v>
      </c>
    </row>
    <row r="169" spans="1:7" x14ac:dyDescent="0.25">
      <c r="A169" s="2">
        <v>6.4723856262862682</v>
      </c>
      <c r="B169" s="2">
        <v>-1.6725835469842423</v>
      </c>
      <c r="C169" s="2">
        <v>10.904446546830656</v>
      </c>
      <c r="D169" s="2">
        <v>4.2964770303398838</v>
      </c>
      <c r="E169" s="2">
        <v>2.3209379428881221</v>
      </c>
      <c r="F169" s="1">
        <v>14</v>
      </c>
      <c r="G169" s="1">
        <v>10</v>
      </c>
    </row>
    <row r="170" spans="1:7" x14ac:dyDescent="0.25">
      <c r="A170" s="2">
        <v>-2.6386412577703595</v>
      </c>
      <c r="B170" s="2">
        <v>1.2943871221650625</v>
      </c>
      <c r="C170" s="2">
        <v>5.0283822138126766</v>
      </c>
      <c r="D170" s="2">
        <v>5.7311139729165008</v>
      </c>
      <c r="E170" s="2">
        <v>-3.6737803788564634</v>
      </c>
      <c r="F170" s="1">
        <v>7</v>
      </c>
      <c r="G170" s="1">
        <v>12</v>
      </c>
    </row>
    <row r="171" spans="1:7" x14ac:dyDescent="0.25">
      <c r="A171" s="2">
        <v>0.10578628967050463</v>
      </c>
      <c r="B171" s="2">
        <v>1.828871578858525</v>
      </c>
      <c r="C171" s="2">
        <v>-0.46736045411542015</v>
      </c>
      <c r="D171" s="2">
        <v>7.4149183577275837</v>
      </c>
      <c r="E171" s="2">
        <v>3.1893916962435469</v>
      </c>
      <c r="F171" s="1">
        <v>9</v>
      </c>
      <c r="G171" s="1">
        <v>13</v>
      </c>
    </row>
    <row r="172" spans="1:7" x14ac:dyDescent="0.25">
      <c r="A172" s="2">
        <v>9.708331395406276</v>
      </c>
      <c r="B172" s="2">
        <v>3.2727455770000233</v>
      </c>
      <c r="C172" s="2">
        <v>-10.655629139072847</v>
      </c>
      <c r="D172" s="2">
        <v>0.20140892350464124</v>
      </c>
      <c r="E172" s="2">
        <v>-0.61195509665412828</v>
      </c>
      <c r="F172" s="1">
        <v>10</v>
      </c>
      <c r="G172" s="1">
        <v>9</v>
      </c>
    </row>
    <row r="173" spans="1:7" x14ac:dyDescent="0.25">
      <c r="A173" s="2">
        <v>7.3306030167732388</v>
      </c>
      <c r="B173" s="2">
        <v>3.4569830556065426</v>
      </c>
      <c r="C173" s="2">
        <v>0.55629139072847522</v>
      </c>
      <c r="D173" s="2">
        <v>5.8974037104519086</v>
      </c>
      <c r="E173" s="2">
        <v>3.1740553418349009</v>
      </c>
      <c r="F173" s="1">
        <v>9</v>
      </c>
      <c r="G173" s="1">
        <v>8</v>
      </c>
    </row>
    <row r="174" spans="1:7" x14ac:dyDescent="0.25">
      <c r="A174" s="2">
        <v>-7.1459514806047082</v>
      </c>
      <c r="B174" s="2">
        <v>3.4867940181939048</v>
      </c>
      <c r="C174" s="2">
        <v>-2.4001892147587505</v>
      </c>
      <c r="D174" s="2">
        <v>-0.20698830364272003</v>
      </c>
      <c r="E174" s="2">
        <v>6.3456338971736841</v>
      </c>
      <c r="F174" s="1">
        <v>9</v>
      </c>
      <c r="G174" s="1">
        <v>10</v>
      </c>
    </row>
    <row r="175" spans="1:7" x14ac:dyDescent="0.25">
      <c r="A175" s="2">
        <v>-17.057188183069229</v>
      </c>
      <c r="B175" s="2">
        <v>3.9892949568311451</v>
      </c>
      <c r="C175" s="2">
        <v>12.084200567644274</v>
      </c>
      <c r="D175" s="2">
        <v>2.8055253126978643</v>
      </c>
      <c r="E175" s="2">
        <v>0.82280121710209642</v>
      </c>
      <c r="F175" s="1">
        <v>9</v>
      </c>
      <c r="G175" s="1">
        <v>7</v>
      </c>
    </row>
    <row r="176" spans="1:7" x14ac:dyDescent="0.25">
      <c r="A176" s="2">
        <v>4.6068846636917442</v>
      </c>
      <c r="B176" s="2">
        <v>5.8545014705159701</v>
      </c>
      <c r="C176" s="2">
        <v>15.347209082308417</v>
      </c>
      <c r="D176" s="2">
        <v>6.3697838898689954</v>
      </c>
      <c r="E176" s="2">
        <v>6.7063281272130553</v>
      </c>
      <c r="F176" s="1">
        <v>8</v>
      </c>
      <c r="G176" s="1">
        <v>9</v>
      </c>
    </row>
    <row r="177" spans="1:7" x14ac:dyDescent="0.25">
      <c r="A177" s="2">
        <v>2.0523232301929966</v>
      </c>
      <c r="B177" s="2">
        <v>6.8615644901583437</v>
      </c>
      <c r="C177" s="2">
        <v>0.23557237464522274</v>
      </c>
      <c r="D177" s="2">
        <v>4.5201672522409355</v>
      </c>
      <c r="E177" s="2">
        <v>2.8534527751180576</v>
      </c>
      <c r="F177" s="1">
        <v>11</v>
      </c>
      <c r="G177" s="1">
        <v>9</v>
      </c>
    </row>
    <row r="178" spans="1:7" x14ac:dyDescent="0.25">
      <c r="A178" s="2">
        <v>3.9225444702897221</v>
      </c>
      <c r="B178" s="2">
        <v>4.8621847705944674</v>
      </c>
      <c r="C178" s="2">
        <v>13.569536423841061</v>
      </c>
      <c r="D178" s="2">
        <v>4.508736040708027</v>
      </c>
      <c r="E178" s="2">
        <v>7.926381163590122</v>
      </c>
      <c r="F178" s="1">
        <v>11</v>
      </c>
      <c r="G178" s="1">
        <v>9</v>
      </c>
    </row>
    <row r="179" spans="1:7" x14ac:dyDescent="0.25">
      <c r="A179" s="2">
        <v>13.586598702706397</v>
      </c>
      <c r="B179" s="2">
        <v>-6.6732650869525969</v>
      </c>
      <c r="C179" s="2">
        <v>11.973509933774832</v>
      </c>
      <c r="D179" s="2">
        <v>13.48927430929616</v>
      </c>
      <c r="E179" s="2">
        <v>-2.0120539779309183</v>
      </c>
      <c r="F179" s="1">
        <v>9</v>
      </c>
      <c r="G179" s="1">
        <v>7</v>
      </c>
    </row>
    <row r="180" spans="1:7" x14ac:dyDescent="0.25">
      <c r="A180" s="2">
        <v>-1.5261291486676782</v>
      </c>
      <c r="B180" s="2">
        <v>-0.37518196526070824</v>
      </c>
      <c r="C180" s="2">
        <v>-3.1712393566698207</v>
      </c>
      <c r="D180" s="2">
        <v>-6.432297638338059</v>
      </c>
      <c r="E180" s="2">
        <v>-1.294462658232078</v>
      </c>
      <c r="F180" s="1">
        <v>11</v>
      </c>
      <c r="G180" s="1">
        <v>8</v>
      </c>
    </row>
    <row r="181" spans="1:7" x14ac:dyDescent="0.25">
      <c r="A181" s="2">
        <v>7.672500265063718</v>
      </c>
      <c r="B181" s="2">
        <v>-0.16340953455801355</v>
      </c>
      <c r="C181" s="2">
        <v>-13.304635761589404</v>
      </c>
      <c r="D181" s="2">
        <v>-1.746796939795604</v>
      </c>
      <c r="E181" s="2">
        <v>13.356132745277137</v>
      </c>
      <c r="F181" s="1">
        <v>20</v>
      </c>
      <c r="G181" s="1">
        <v>10</v>
      </c>
    </row>
    <row r="182" spans="1:7" x14ac:dyDescent="0.25">
      <c r="A182" s="2">
        <v>2.8476581569993868</v>
      </c>
      <c r="B182" s="2">
        <v>0.1679608809936326</v>
      </c>
      <c r="C182" s="2">
        <v>-12.633869441816461</v>
      </c>
      <c r="D182" s="2">
        <v>-1.788304004247766</v>
      </c>
      <c r="E182" s="2">
        <v>6.5403453441394959</v>
      </c>
      <c r="F182" s="1">
        <v>15</v>
      </c>
      <c r="G182" s="1">
        <v>8</v>
      </c>
    </row>
    <row r="183" spans="1:7" x14ac:dyDescent="0.25">
      <c r="A183" s="2">
        <v>1.5042799127986655</v>
      </c>
      <c r="B183" s="2">
        <v>1.3528312517009908</v>
      </c>
      <c r="C183" s="2">
        <v>-2.6698202459791869</v>
      </c>
      <c r="D183" s="2">
        <v>-4.9296987041714599</v>
      </c>
      <c r="E183" s="2">
        <v>7.5311829783022404</v>
      </c>
      <c r="F183" s="1">
        <v>12</v>
      </c>
      <c r="G183" s="1">
        <v>8</v>
      </c>
    </row>
    <row r="184" spans="1:7" x14ac:dyDescent="0.25">
      <c r="A184" s="2">
        <v>9.961407391121611</v>
      </c>
      <c r="B184" s="2">
        <v>1.6710230890239473</v>
      </c>
      <c r="C184" s="2">
        <v>-7.3538315988647112</v>
      </c>
      <c r="D184" s="2">
        <v>-0.30275809573940937</v>
      </c>
      <c r="E184" s="2">
        <v>5.1224658414430451</v>
      </c>
      <c r="F184" s="1">
        <v>15</v>
      </c>
      <c r="G184" s="1">
        <v>10</v>
      </c>
    </row>
    <row r="185" spans="1:7" x14ac:dyDescent="0.25">
      <c r="A185" s="2">
        <v>7.8102523325942457</v>
      </c>
      <c r="B185" s="2">
        <v>2.9336518461277592</v>
      </c>
      <c r="C185" s="2">
        <v>11.169347209082311</v>
      </c>
      <c r="D185" s="2">
        <v>10.171801435109227</v>
      </c>
      <c r="E185" s="2">
        <v>5.1322315408033319</v>
      </c>
      <c r="F185" s="1">
        <v>12</v>
      </c>
      <c r="G185" s="1">
        <v>7</v>
      </c>
    </row>
    <row r="186" spans="1:7" x14ac:dyDescent="0.25">
      <c r="A186" s="2">
        <v>11.685390978120267</v>
      </c>
      <c r="B186" s="2">
        <v>4.8380558761564316</v>
      </c>
      <c r="C186" s="2">
        <v>-3.58088930936613</v>
      </c>
      <c r="D186" s="2">
        <v>-0.81525836018845443</v>
      </c>
      <c r="E186" s="2">
        <v>2.0323211679642554</v>
      </c>
      <c r="F186" s="1">
        <v>11</v>
      </c>
      <c r="G186" s="1">
        <v>12</v>
      </c>
    </row>
    <row r="187" spans="1:7" x14ac:dyDescent="0.25">
      <c r="A187" s="2">
        <v>0.93228959990665317</v>
      </c>
      <c r="B187" s="2">
        <v>5.3991004203126067</v>
      </c>
      <c r="C187" s="2">
        <v>-11.990539262062441</v>
      </c>
      <c r="D187" s="2">
        <v>-0.31436552187078637</v>
      </c>
      <c r="E187" s="2">
        <v>3.6866920304892119</v>
      </c>
      <c r="F187" s="1">
        <v>11</v>
      </c>
      <c r="G187" s="1">
        <v>8</v>
      </c>
    </row>
    <row r="188" spans="1:7" x14ac:dyDescent="0.25">
      <c r="A188" s="2">
        <v>4.9507828003261238</v>
      </c>
      <c r="B188" s="2">
        <v>7.7735762185184285</v>
      </c>
      <c r="C188" s="2">
        <v>8.3320719016083231</v>
      </c>
      <c r="D188" s="2">
        <v>2.2153769380849555</v>
      </c>
      <c r="E188" s="2">
        <v>-2.0088934838422574</v>
      </c>
      <c r="F188" s="1">
        <v>14</v>
      </c>
      <c r="G188" s="1">
        <v>8</v>
      </c>
    </row>
    <row r="189" spans="1:7" x14ac:dyDescent="0.25">
      <c r="A189" s="2">
        <v>20.767022993415594</v>
      </c>
      <c r="B189" s="2">
        <v>2.9298677797341952</v>
      </c>
      <c r="C189" s="2">
        <v>1.2469252601702934</v>
      </c>
      <c r="D189" s="2">
        <v>-9.507844921853394</v>
      </c>
      <c r="E189" s="2">
        <v>-1.1686170132161351</v>
      </c>
      <c r="F189" s="1">
        <v>13</v>
      </c>
      <c r="G189" s="1">
        <v>11</v>
      </c>
    </row>
    <row r="190" spans="1:7" x14ac:dyDescent="0.25">
      <c r="A190" s="2">
        <v>14.079908628948033</v>
      </c>
      <c r="B190" s="2">
        <v>-2.2185554901952855</v>
      </c>
      <c r="C190" s="2">
        <v>6.8826868495742666</v>
      </c>
      <c r="D190" s="2">
        <v>-3.0757505980262065</v>
      </c>
      <c r="E190" s="2">
        <v>-2.9714913075149525</v>
      </c>
      <c r="F190" s="1">
        <v>16</v>
      </c>
      <c r="G190" s="1">
        <v>12</v>
      </c>
    </row>
    <row r="191" spans="1:7" x14ac:dyDescent="0.25">
      <c r="A191" s="2">
        <v>-3.0982453103642911</v>
      </c>
      <c r="B191" s="2">
        <v>-1.5839623832434881</v>
      </c>
      <c r="C191" s="2">
        <v>-13.739829706717124</v>
      </c>
      <c r="D191" s="2">
        <v>8.4459897637600072</v>
      </c>
      <c r="E191" s="2">
        <v>2.6071672942198347</v>
      </c>
      <c r="F191" s="1">
        <v>11</v>
      </c>
      <c r="G191" s="1">
        <v>12</v>
      </c>
    </row>
    <row r="192" spans="1:7" x14ac:dyDescent="0.25">
      <c r="A192" s="2">
        <v>16.898250810801983</v>
      </c>
      <c r="B192" s="2">
        <v>-1.4672492019017227</v>
      </c>
      <c r="C192" s="2">
        <v>9.483443708609272</v>
      </c>
      <c r="D192" s="2">
        <v>-2.5110453376953954</v>
      </c>
      <c r="E192" s="2">
        <v>9.7394815889419988</v>
      </c>
      <c r="F192" s="1">
        <v>10</v>
      </c>
      <c r="G192" s="1">
        <v>9</v>
      </c>
    </row>
    <row r="193" spans="1:7" x14ac:dyDescent="0.25">
      <c r="A193" s="2">
        <v>8.1255195760168135</v>
      </c>
      <c r="B193" s="2">
        <v>-0.81711396736500319</v>
      </c>
      <c r="C193" s="2">
        <v>3.5969725638599783</v>
      </c>
      <c r="D193" s="2">
        <v>0.31315171630121763</v>
      </c>
      <c r="E193" s="2">
        <v>-1.8243456401687581</v>
      </c>
      <c r="F193" s="1">
        <v>12</v>
      </c>
      <c r="G193" s="1">
        <v>10</v>
      </c>
    </row>
    <row r="194" spans="1:7" x14ac:dyDescent="0.25">
      <c r="A194" s="2">
        <v>-9.8863681564107537</v>
      </c>
      <c r="B194" s="2">
        <v>-0.4192179934179876</v>
      </c>
      <c r="C194" s="2">
        <v>1.8552507095553459</v>
      </c>
      <c r="D194" s="2">
        <v>-2.3330231185071169</v>
      </c>
      <c r="E194" s="2">
        <v>-3.4300585361488629</v>
      </c>
      <c r="F194" s="1">
        <v>10</v>
      </c>
      <c r="G194" s="1">
        <v>11</v>
      </c>
    </row>
    <row r="195" spans="1:7" x14ac:dyDescent="0.25">
      <c r="A195" s="2">
        <v>-14.628328012302518</v>
      </c>
      <c r="B195" s="2">
        <v>-0.3403494550511823</v>
      </c>
      <c r="C195" s="2">
        <v>-1.0350047303689696</v>
      </c>
      <c r="D195" s="2">
        <v>6.5820144785277082</v>
      </c>
      <c r="E195" s="2">
        <v>-2.296737188269617</v>
      </c>
      <c r="F195" s="1">
        <v>12</v>
      </c>
      <c r="G195" s="1">
        <v>12</v>
      </c>
    </row>
    <row r="196" spans="1:7" x14ac:dyDescent="0.25">
      <c r="A196" s="2">
        <v>-2.9447226047050208</v>
      </c>
      <c r="B196" s="2">
        <v>-0.21575379681598861</v>
      </c>
      <c r="C196" s="2">
        <v>-1.5799432355723741</v>
      </c>
      <c r="D196" s="2">
        <v>1.0900250375299947</v>
      </c>
      <c r="E196" s="2">
        <v>6.1898147173924372</v>
      </c>
      <c r="F196" s="1">
        <v>10</v>
      </c>
      <c r="G196" s="1">
        <v>13</v>
      </c>
    </row>
    <row r="197" spans="1:7" x14ac:dyDescent="0.25">
      <c r="A197" s="2">
        <v>-14.038393368944526</v>
      </c>
      <c r="B197" s="2">
        <v>1.3579244220309192</v>
      </c>
      <c r="C197" s="2">
        <v>-11.125827814569536</v>
      </c>
      <c r="D197" s="2">
        <v>3.9018188575311799</v>
      </c>
      <c r="E197" s="2">
        <v>3.2145903838245431</v>
      </c>
      <c r="F197" s="1">
        <v>13</v>
      </c>
      <c r="G197" s="1">
        <v>7</v>
      </c>
    </row>
    <row r="198" spans="1:7" x14ac:dyDescent="0.25">
      <c r="A198" s="2">
        <v>-1.1793206289876252</v>
      </c>
      <c r="B198" s="2">
        <v>1.9506500772549771</v>
      </c>
      <c r="C198" s="2">
        <v>-2.9649952696310322</v>
      </c>
      <c r="D198" s="2">
        <v>1.0980570126150269</v>
      </c>
      <c r="E198" s="2">
        <v>-4.4812184064066969</v>
      </c>
      <c r="F198" s="1">
        <v>10</v>
      </c>
      <c r="G198" s="1">
        <v>9</v>
      </c>
    </row>
    <row r="199" spans="1:7" x14ac:dyDescent="0.25">
      <c r="A199" s="2">
        <v>9.9393430496565998</v>
      </c>
      <c r="B199" s="2">
        <v>2.2943395985421375</v>
      </c>
      <c r="C199" s="2">
        <v>-5.4541154210028377</v>
      </c>
      <c r="D199" s="2">
        <v>-6.5205413617775774</v>
      </c>
      <c r="E199" s="2">
        <v>-1.2065827326732688</v>
      </c>
      <c r="F199" s="1">
        <v>11</v>
      </c>
      <c r="G199" s="1">
        <v>10</v>
      </c>
    </row>
    <row r="200" spans="1:7" x14ac:dyDescent="0.25">
      <c r="A200" s="2">
        <v>8.9601628638338298</v>
      </c>
      <c r="B200" s="2">
        <v>2.4606833373254631</v>
      </c>
      <c r="C200" s="2">
        <v>7.8287606433301775</v>
      </c>
      <c r="D200" s="2">
        <v>0.17524958214489739</v>
      </c>
      <c r="E200" s="2">
        <v>-1.6578512663254514</v>
      </c>
      <c r="F200" s="1">
        <v>18</v>
      </c>
      <c r="G200" s="1">
        <v>8</v>
      </c>
    </row>
    <row r="201" spans="1:7" x14ac:dyDescent="0.25">
      <c r="A201" s="2">
        <v>2.6785921868868172</v>
      </c>
      <c r="B201" s="2">
        <v>-4.4423769016575534</v>
      </c>
      <c r="C201" s="2">
        <v>-1.3443708609271532</v>
      </c>
      <c r="D201" s="2">
        <v>-5.3347649069735779</v>
      </c>
      <c r="E201" s="2">
        <v>-6.698498277226463</v>
      </c>
      <c r="F201" s="1">
        <v>14</v>
      </c>
      <c r="G201" s="1">
        <v>7</v>
      </c>
    </row>
    <row r="202" spans="1:7" x14ac:dyDescent="0.25">
      <c r="A202" s="2">
        <v>-14.937701730057597</v>
      </c>
      <c r="B202" s="2">
        <v>-2.9238640839466825</v>
      </c>
      <c r="C202" s="2">
        <v>-8.7142857142857135</v>
      </c>
      <c r="D202" s="2">
        <v>0.90933686199714425</v>
      </c>
      <c r="E202" s="2">
        <v>3.575756414240459</v>
      </c>
      <c r="F202" s="1">
        <v>11</v>
      </c>
      <c r="G202" s="1">
        <v>10</v>
      </c>
    </row>
    <row r="203" spans="1:7" x14ac:dyDescent="0.25">
      <c r="A203" s="2">
        <v>0.40599230083171278</v>
      </c>
      <c r="B203" s="2">
        <v>-2.7168187519564526</v>
      </c>
      <c r="C203" s="2">
        <v>-6.8609271523178803</v>
      </c>
      <c r="D203" s="2">
        <v>2.7175714906945361</v>
      </c>
      <c r="E203" s="2">
        <v>6.4107309804530814</v>
      </c>
      <c r="F203" s="1">
        <v>12</v>
      </c>
      <c r="G203" s="1">
        <v>9</v>
      </c>
    </row>
    <row r="204" spans="1:7" x14ac:dyDescent="0.25">
      <c r="A204" s="2">
        <v>4.7694204618455842</v>
      </c>
      <c r="B204" s="2">
        <v>-2.5837835513229948</v>
      </c>
      <c r="C204" s="2">
        <v>4.6196783349101231</v>
      </c>
      <c r="D204" s="2">
        <v>-1.8507294468407054</v>
      </c>
      <c r="E204" s="2">
        <v>-6.0008248914964497</v>
      </c>
      <c r="F204" s="1">
        <v>8</v>
      </c>
      <c r="G204" s="1">
        <v>10</v>
      </c>
    </row>
    <row r="205" spans="1:7" x14ac:dyDescent="0.25">
      <c r="A205" s="2">
        <v>-3.3765324992127717</v>
      </c>
      <c r="B205" s="2">
        <v>-4.5924419588118326E-2</v>
      </c>
      <c r="C205" s="2">
        <v>3.7473982970671713</v>
      </c>
      <c r="D205" s="2">
        <v>4.8658548197010534</v>
      </c>
      <c r="E205" s="2">
        <v>2.8468532541883178</v>
      </c>
      <c r="F205" s="1">
        <v>15</v>
      </c>
      <c r="G205" s="1">
        <v>7</v>
      </c>
    </row>
    <row r="206" spans="1:7" x14ac:dyDescent="0.25">
      <c r="A206" s="2">
        <v>2.3903005563188344</v>
      </c>
      <c r="B206" s="2">
        <v>0.69411720838979818</v>
      </c>
      <c r="C206" s="2">
        <v>8.083254493850518</v>
      </c>
      <c r="D206" s="2">
        <v>-0.69756974577903752</v>
      </c>
      <c r="E206" s="2">
        <v>6.4788748709834181</v>
      </c>
      <c r="F206" s="1">
        <v>13</v>
      </c>
      <c r="G206" s="1">
        <v>6</v>
      </c>
    </row>
    <row r="207" spans="1:7" x14ac:dyDescent="0.25">
      <c r="A207" s="2">
        <v>-4.779646355425939</v>
      </c>
      <c r="B207" s="2">
        <v>0.97635046737559605</v>
      </c>
      <c r="C207" s="2">
        <v>8.1286660359508041</v>
      </c>
      <c r="D207" s="2">
        <v>2.1222276275977494</v>
      </c>
      <c r="E207" s="2">
        <v>4.2261929188971408</v>
      </c>
      <c r="F207" s="1">
        <v>8</v>
      </c>
      <c r="G207" s="1">
        <v>11</v>
      </c>
    </row>
    <row r="208" spans="1:7" x14ac:dyDescent="0.25">
      <c r="A208" s="2">
        <v>6.619105311576277</v>
      </c>
      <c r="B208" s="2">
        <v>2.7869566035078606</v>
      </c>
      <c r="C208" s="2">
        <v>-8.2923368022705759</v>
      </c>
      <c r="D208" s="2">
        <v>7.336997399153188</v>
      </c>
      <c r="E208" s="2">
        <v>9.669291335332673</v>
      </c>
      <c r="F208" s="1">
        <v>14</v>
      </c>
      <c r="G208" s="1">
        <v>7</v>
      </c>
    </row>
    <row r="209" spans="1:7" x14ac:dyDescent="0.25">
      <c r="A209" s="2">
        <v>15.618919183500111</v>
      </c>
      <c r="B209" s="2">
        <v>3.2803574792196741</v>
      </c>
      <c r="C209" s="2">
        <v>5.7123935666982035</v>
      </c>
      <c r="D209" s="2">
        <v>5.5050476961070673</v>
      </c>
      <c r="E209" s="2">
        <v>-1.8361463339242619</v>
      </c>
      <c r="F209" s="1">
        <v>10</v>
      </c>
      <c r="G209" s="1">
        <v>7</v>
      </c>
    </row>
    <row r="210" spans="1:7" x14ac:dyDescent="0.25">
      <c r="A210" s="2">
        <v>15.460012269206345</v>
      </c>
      <c r="B210" s="2">
        <v>5.7085343920916785</v>
      </c>
      <c r="C210" s="2">
        <v>-3.6849574266792811</v>
      </c>
      <c r="D210" s="2">
        <v>1.7347828846424818</v>
      </c>
      <c r="E210" s="2">
        <v>7.2587211030186154</v>
      </c>
      <c r="F210" s="1">
        <v>10</v>
      </c>
      <c r="G210" s="1">
        <v>6</v>
      </c>
    </row>
    <row r="211" spans="1:7" x14ac:dyDescent="0.25">
      <c r="A211" s="2">
        <v>-13.756377251818776</v>
      </c>
      <c r="B211" s="2">
        <v>8.7155580710386857</v>
      </c>
      <c r="C211" s="2">
        <v>6.6244087038789026</v>
      </c>
      <c r="D211" s="2">
        <v>-4.2570364227402022</v>
      </c>
      <c r="E211" s="2">
        <v>6.7069306674529798</v>
      </c>
      <c r="F211" s="1">
        <v>12</v>
      </c>
      <c r="G211" s="1">
        <v>11</v>
      </c>
    </row>
    <row r="212" spans="1:7" x14ac:dyDescent="0.25">
      <c r="A212" s="2">
        <v>2.5411038728198037</v>
      </c>
      <c r="B212" s="2">
        <v>8.8148112278431654</v>
      </c>
      <c r="C212" s="2">
        <v>-9.0577105014191108</v>
      </c>
      <c r="D212" s="2">
        <v>3.3546156858676115</v>
      </c>
      <c r="E212" s="2">
        <v>6.8476067604497075</v>
      </c>
      <c r="F212" s="1">
        <v>7</v>
      </c>
      <c r="G212" s="1">
        <v>10</v>
      </c>
    </row>
    <row r="213" spans="1:7" x14ac:dyDescent="0.25">
      <c r="A213" s="2">
        <v>5.0078535928623751</v>
      </c>
      <c r="B213" s="2">
        <v>-1.4496459319489077</v>
      </c>
      <c r="C213" s="2">
        <v>-1.0444654683065284</v>
      </c>
      <c r="D213" s="2">
        <v>0.38571802481892514</v>
      </c>
      <c r="E213" s="2">
        <v>9.3245018938905559</v>
      </c>
      <c r="F213" s="1">
        <v>5</v>
      </c>
      <c r="G213" s="1">
        <v>8</v>
      </c>
    </row>
    <row r="214" spans="1:7" x14ac:dyDescent="0.25">
      <c r="A214" s="2">
        <v>3.8929586076410487</v>
      </c>
      <c r="B214" s="2">
        <v>-0.62810164157417603</v>
      </c>
      <c r="C214" s="2">
        <v>-5.6045411542100272</v>
      </c>
      <c r="D214" s="2">
        <v>3.3479024781001501</v>
      </c>
      <c r="E214" s="2">
        <v>-4.1728997025056742</v>
      </c>
      <c r="F214" s="1">
        <v>12</v>
      </c>
      <c r="G214" s="1">
        <v>6</v>
      </c>
    </row>
    <row r="215" spans="1:7" x14ac:dyDescent="0.25">
      <c r="A215" s="2">
        <v>8.0299498727545142</v>
      </c>
      <c r="B215" s="2">
        <v>-0.29042444869992323</v>
      </c>
      <c r="C215" s="2">
        <v>9.9905392620624411</v>
      </c>
      <c r="D215" s="2">
        <v>-7.0981841842411084</v>
      </c>
      <c r="E215" s="2">
        <v>-1.5237007978139445</v>
      </c>
      <c r="F215" s="1">
        <v>13</v>
      </c>
      <c r="G215" s="1">
        <v>9</v>
      </c>
    </row>
    <row r="216" spans="1:7" x14ac:dyDescent="0.25">
      <c r="A216" s="2">
        <v>10.250790415331721</v>
      </c>
      <c r="B216" s="2">
        <v>0.24221771278826054</v>
      </c>
      <c r="C216" s="2">
        <v>8.9063386944181637</v>
      </c>
      <c r="D216" s="2">
        <v>-4.63775090490235</v>
      </c>
      <c r="E216" s="2">
        <v>-3.4758061196480412</v>
      </c>
      <c r="F216" s="1">
        <v>16</v>
      </c>
      <c r="G216" s="1">
        <v>9</v>
      </c>
    </row>
    <row r="217" spans="1:7" x14ac:dyDescent="0.25">
      <c r="A217" s="2">
        <v>-4.0494858189485967</v>
      </c>
      <c r="B217" s="2">
        <v>2.1216095016498002</v>
      </c>
      <c r="C217" s="2">
        <v>15.21475875118259</v>
      </c>
      <c r="D217" s="2">
        <v>4.4026549704722084E-2</v>
      </c>
      <c r="E217" s="2">
        <v>-3.2447830967139453</v>
      </c>
      <c r="F217" s="1">
        <v>16</v>
      </c>
      <c r="G217" s="1">
        <v>12</v>
      </c>
    </row>
    <row r="218" spans="1:7" x14ac:dyDescent="0.25">
      <c r="A218" s="2">
        <v>0.95759174250997603</v>
      </c>
      <c r="B218" s="2">
        <v>2.1643603001066367</v>
      </c>
      <c r="C218" s="2">
        <v>16.172185430463575</v>
      </c>
      <c r="D218" s="2">
        <v>-8.015659702022095</v>
      </c>
      <c r="E218" s="2">
        <v>6.0602685658086557</v>
      </c>
      <c r="F218" s="1">
        <v>17</v>
      </c>
      <c r="G218" s="1">
        <v>8</v>
      </c>
    </row>
    <row r="219" spans="1:7" x14ac:dyDescent="0.25">
      <c r="A219" s="2">
        <v>8.1822720454074442</v>
      </c>
      <c r="B219" s="2">
        <v>5.2035306377219968</v>
      </c>
      <c r="C219" s="2">
        <v>6.0113528855250706</v>
      </c>
      <c r="D219" s="2">
        <v>-3.114472334954189</v>
      </c>
      <c r="E219" s="2">
        <v>-9.2382622319273651</v>
      </c>
      <c r="F219" s="1">
        <v>14</v>
      </c>
      <c r="G219" s="1">
        <v>10</v>
      </c>
    </row>
    <row r="220" spans="1:7" x14ac:dyDescent="0.25">
      <c r="A220" s="2">
        <v>-7.8491727840155363</v>
      </c>
      <c r="B220" s="2">
        <v>6.3415836317872163</v>
      </c>
      <c r="C220" s="2">
        <v>9.7871333964049185</v>
      </c>
      <c r="D220" s="2">
        <v>2.9850027234089795</v>
      </c>
      <c r="E220" s="2">
        <v>7.0600533541000914</v>
      </c>
      <c r="F220" s="1">
        <v>15</v>
      </c>
      <c r="G220" s="1">
        <v>11</v>
      </c>
    </row>
    <row r="221" spans="1:7" x14ac:dyDescent="0.25">
      <c r="A221" s="2">
        <v>5.1409490475198254</v>
      </c>
      <c r="B221" s="2">
        <v>6.3951255848805886</v>
      </c>
      <c r="C221" s="2">
        <v>-8.2005676442762532</v>
      </c>
      <c r="D221" s="2">
        <v>8.2993792178342112</v>
      </c>
      <c r="E221" s="2">
        <v>1.9588794707960915</v>
      </c>
      <c r="F221" s="1">
        <v>8</v>
      </c>
      <c r="G221" s="1">
        <v>13</v>
      </c>
    </row>
    <row r="222" spans="1:7" x14ac:dyDescent="0.25">
      <c r="A222" s="2">
        <v>0.27217834535986185</v>
      </c>
      <c r="B222" s="2">
        <v>1.57537494184362</v>
      </c>
      <c r="C222" s="2">
        <v>0.57615894039735061</v>
      </c>
      <c r="D222" s="2">
        <v>1.1336353084800066</v>
      </c>
      <c r="E222" s="2">
        <v>4.6700035959947854</v>
      </c>
      <c r="F222" s="1">
        <v>19</v>
      </c>
      <c r="G222" s="1">
        <v>9</v>
      </c>
    </row>
    <row r="223" spans="1:7" x14ac:dyDescent="0.25">
      <c r="A223" s="2">
        <v>2.0009185896487907</v>
      </c>
      <c r="B223" s="2">
        <v>-3.827201506588608</v>
      </c>
      <c r="C223" s="2">
        <v>10.787133396404922</v>
      </c>
      <c r="D223" s="2">
        <v>-3.2926082409801891</v>
      </c>
      <c r="E223" s="2">
        <v>-1.144339189020684</v>
      </c>
      <c r="F223" s="1">
        <v>15</v>
      </c>
      <c r="G223" s="1">
        <v>10</v>
      </c>
    </row>
    <row r="224" spans="1:7" x14ac:dyDescent="0.25">
      <c r="A224" s="2">
        <v>19.45545887388289</v>
      </c>
      <c r="B224" s="2">
        <v>-3.8000803745817393</v>
      </c>
      <c r="C224" s="2">
        <v>-2.935666982024598</v>
      </c>
      <c r="D224" s="2">
        <v>-0.26279148793837526</v>
      </c>
      <c r="E224" s="2">
        <v>2.2125375431205612</v>
      </c>
      <c r="F224" s="1">
        <v>11</v>
      </c>
      <c r="G224" s="1">
        <v>10</v>
      </c>
    </row>
    <row r="225" spans="1:7" x14ac:dyDescent="0.25">
      <c r="A225" s="2">
        <v>-3.6929638958536088</v>
      </c>
      <c r="B225" s="2">
        <v>-3.2071716835489497</v>
      </c>
      <c r="C225" s="2">
        <v>-4.5761589403973506</v>
      </c>
      <c r="D225" s="2">
        <v>16.936441127955913</v>
      </c>
      <c r="E225" s="2">
        <v>-9.4753675006795675</v>
      </c>
      <c r="F225" s="1">
        <v>11</v>
      </c>
      <c r="G225" s="1">
        <v>9</v>
      </c>
    </row>
    <row r="226" spans="1:7" x14ac:dyDescent="0.25">
      <c r="A226" s="2">
        <v>-11.375101843848825</v>
      </c>
      <c r="B226" s="2">
        <v>-2.2516770134971011</v>
      </c>
      <c r="C226" s="2">
        <v>-3.4815515610217584</v>
      </c>
      <c r="D226" s="2">
        <v>8.760720405308529</v>
      </c>
      <c r="E226" s="2">
        <v>-4.4945425037876703</v>
      </c>
      <c r="F226" s="1">
        <v>19</v>
      </c>
      <c r="G226" s="1">
        <v>11</v>
      </c>
    </row>
    <row r="227" spans="1:7" x14ac:dyDescent="0.25">
      <c r="A227" s="2">
        <v>-1.4567892726045102</v>
      </c>
      <c r="B227" s="2">
        <v>-1.9242975743836723</v>
      </c>
      <c r="C227" s="2">
        <v>13.960264900662253</v>
      </c>
      <c r="D227" s="2">
        <v>-9.3716935649979867</v>
      </c>
      <c r="E227" s="2">
        <v>4.2769881979911588</v>
      </c>
      <c r="F227" s="1">
        <v>18</v>
      </c>
      <c r="G227" s="1">
        <v>10</v>
      </c>
    </row>
    <row r="228" spans="1:7" x14ac:dyDescent="0.25">
      <c r="A228" s="2">
        <v>3.8747050489764661</v>
      </c>
      <c r="B228" s="2">
        <v>-1.7678417483111843</v>
      </c>
      <c r="C228" s="2">
        <v>11.212866603595081</v>
      </c>
      <c r="D228" s="2">
        <v>8.567259513557655</v>
      </c>
      <c r="E228" s="2">
        <v>-0.51598066824954003</v>
      </c>
      <c r="F228" s="1">
        <v>14</v>
      </c>
      <c r="G228" s="1">
        <v>10</v>
      </c>
    </row>
    <row r="229" spans="1:7" x14ac:dyDescent="0.25">
      <c r="A229" s="2">
        <v>-4.6309621615801007</v>
      </c>
      <c r="B229" s="2">
        <v>-1.6108925213629846</v>
      </c>
      <c r="C229" s="2">
        <v>15.96688741721854</v>
      </c>
      <c r="D229" s="2">
        <v>4.2576472909160659</v>
      </c>
      <c r="E229" s="2">
        <v>-2.6926516006351449</v>
      </c>
      <c r="F229" s="1">
        <v>8</v>
      </c>
      <c r="G229" s="1">
        <v>7</v>
      </c>
    </row>
    <row r="230" spans="1:7" x14ac:dyDescent="0.25">
      <c r="A230" s="2">
        <v>1.6041879057884216</v>
      </c>
      <c r="B230" s="2">
        <v>-1.4408681712084217</v>
      </c>
      <c r="C230" s="2">
        <v>-5.0425733207190166</v>
      </c>
      <c r="D230" s="2">
        <v>-3.6244032768707255</v>
      </c>
      <c r="E230" s="2">
        <v>-2.3211343836446758</v>
      </c>
      <c r="F230" s="1">
        <v>10</v>
      </c>
      <c r="G230" s="1">
        <v>8</v>
      </c>
    </row>
    <row r="231" spans="1:7" x14ac:dyDescent="0.25">
      <c r="A231" s="2">
        <v>18.297854017466307</v>
      </c>
      <c r="B231" s="2">
        <v>-1.3578534738699091</v>
      </c>
      <c r="C231" s="2">
        <v>-9.6433301797540203</v>
      </c>
      <c r="D231" s="2">
        <v>1.1439637576870154</v>
      </c>
      <c r="E231" s="2">
        <v>-5.8294533523148857</v>
      </c>
      <c r="F231" s="1">
        <v>12</v>
      </c>
      <c r="G231" s="1">
        <v>8</v>
      </c>
    </row>
    <row r="232" spans="1:7" x14ac:dyDescent="0.25">
      <c r="A232" s="2">
        <v>-14.024714568629861</v>
      </c>
      <c r="B232" s="2">
        <v>-1.1971758870786289</v>
      </c>
      <c r="C232" s="2">
        <v>-9.8590350047303694</v>
      </c>
      <c r="D232" s="2">
        <v>2.793048182257917</v>
      </c>
      <c r="E232" s="2">
        <v>7.0326889322604984</v>
      </c>
      <c r="F232" s="1">
        <v>16</v>
      </c>
      <c r="G232" s="1">
        <v>11</v>
      </c>
    </row>
    <row r="233" spans="1:7" x14ac:dyDescent="0.25">
      <c r="A233" s="2">
        <v>-4.9789530243724585</v>
      </c>
      <c r="B233" s="2">
        <v>-1.1441591671755305</v>
      </c>
      <c r="C233" s="2">
        <v>-13.979186376537371</v>
      </c>
      <c r="D233" s="2">
        <v>-1.7345187613216695</v>
      </c>
      <c r="E233" s="2">
        <v>0.70132114665466361</v>
      </c>
      <c r="F233" s="1">
        <v>12</v>
      </c>
      <c r="G233" s="1">
        <v>8</v>
      </c>
    </row>
    <row r="234" spans="1:7" x14ac:dyDescent="0.25">
      <c r="A234" s="2">
        <v>2.5815945769427344</v>
      </c>
      <c r="B234" s="2">
        <v>-1.0287590688094497</v>
      </c>
      <c r="C234" s="2">
        <v>13.640491958372753</v>
      </c>
      <c r="D234" s="2">
        <v>1.6874891601502895</v>
      </c>
      <c r="E234" s="2">
        <v>0.45597358216764405</v>
      </c>
      <c r="F234" s="1">
        <v>12</v>
      </c>
      <c r="G234" s="1">
        <v>9</v>
      </c>
    </row>
    <row r="235" spans="1:7" x14ac:dyDescent="0.25">
      <c r="A235" s="2">
        <v>-3.1764618547167629</v>
      </c>
      <c r="B235" s="2">
        <v>-0.32407518423133297</v>
      </c>
      <c r="C235" s="2">
        <v>-9.3500473036896885</v>
      </c>
      <c r="D235" s="2">
        <v>1.8700247467961162</v>
      </c>
      <c r="E235" s="2">
        <v>8.4005462263594382</v>
      </c>
      <c r="F235" s="1">
        <v>10</v>
      </c>
      <c r="G235" s="1">
        <v>12</v>
      </c>
    </row>
    <row r="236" spans="1:7" x14ac:dyDescent="0.25">
      <c r="A236" s="2">
        <v>2.3578225005185232</v>
      </c>
      <c r="B236" s="2">
        <v>-0.25238085375895025</v>
      </c>
      <c r="C236" s="2">
        <v>12.600756859035005</v>
      </c>
      <c r="D236" s="2">
        <v>-2.1828996492957229</v>
      </c>
      <c r="E236" s="2">
        <v>-1.4792265068972483</v>
      </c>
      <c r="F236" s="1">
        <v>17</v>
      </c>
      <c r="G236" s="1">
        <v>10</v>
      </c>
    </row>
    <row r="237" spans="1:7" x14ac:dyDescent="0.25">
      <c r="A237" s="2">
        <v>10.991210052045062</v>
      </c>
      <c r="B237" s="2">
        <v>-0.11589980507415021</v>
      </c>
      <c r="C237" s="2">
        <v>15.563859981078522</v>
      </c>
      <c r="D237" s="2">
        <v>-6.2059926191694101</v>
      </c>
      <c r="E237" s="2">
        <v>-4.6432221501599997</v>
      </c>
      <c r="F237" s="1">
        <v>10</v>
      </c>
      <c r="G237" s="1">
        <v>10</v>
      </c>
    </row>
    <row r="238" spans="1:7" x14ac:dyDescent="0.25">
      <c r="A238" s="2">
        <v>2.1220905687659979</v>
      </c>
      <c r="B238" s="2">
        <v>0.29889116982667474</v>
      </c>
      <c r="C238" s="2">
        <v>1.4739829706717131</v>
      </c>
      <c r="D238" s="2">
        <v>-11.458165360335261</v>
      </c>
      <c r="E238" s="2">
        <v>3.4030092643224634</v>
      </c>
      <c r="F238" s="1">
        <v>17</v>
      </c>
      <c r="G238" s="1">
        <v>8</v>
      </c>
    </row>
    <row r="239" spans="1:7" x14ac:dyDescent="0.25">
      <c r="A239" s="2">
        <v>8.4175947045441717</v>
      </c>
      <c r="B239" s="2">
        <v>0.37190256231406238</v>
      </c>
      <c r="C239" s="2">
        <v>-1.8845789971617783</v>
      </c>
      <c r="D239" s="2">
        <v>-4.0720452003995886</v>
      </c>
      <c r="E239" s="2">
        <v>-1.3235096452699509</v>
      </c>
      <c r="F239" s="1">
        <v>11</v>
      </c>
      <c r="G239" s="1">
        <v>8</v>
      </c>
    </row>
    <row r="240" spans="1:7" x14ac:dyDescent="0.25">
      <c r="A240" s="2">
        <v>-10.332748156040907</v>
      </c>
      <c r="B240" s="2">
        <v>1.3201315065671224</v>
      </c>
      <c r="C240" s="2">
        <v>3.2563859981078558</v>
      </c>
      <c r="D240" s="2">
        <v>10.109364623832516</v>
      </c>
      <c r="E240" s="2">
        <v>-6.007737051229924</v>
      </c>
      <c r="F240" s="1">
        <v>14</v>
      </c>
      <c r="G240" s="1">
        <v>11</v>
      </c>
    </row>
    <row r="241" spans="1:7" x14ac:dyDescent="0.25">
      <c r="A241" s="2">
        <v>-2.5606702769873664</v>
      </c>
      <c r="B241" s="2">
        <v>1.6243927272298606</v>
      </c>
      <c r="C241" s="2">
        <v>9.5865657521286671</v>
      </c>
      <c r="D241" s="2">
        <v>-7.3150986706139518</v>
      </c>
      <c r="E241" s="2">
        <v>13.759584594983608</v>
      </c>
      <c r="F241" s="1">
        <v>18</v>
      </c>
      <c r="G241" s="1">
        <v>8</v>
      </c>
    </row>
    <row r="242" spans="1:7" x14ac:dyDescent="0.25">
      <c r="A242" s="2">
        <v>8.2103572417981923</v>
      </c>
      <c r="B242" s="2">
        <v>1.7633089479786577</v>
      </c>
      <c r="C242" s="2">
        <v>12.995269631031221</v>
      </c>
      <c r="D242" s="2">
        <v>10.796988093107938</v>
      </c>
      <c r="E242" s="2">
        <v>-5.2166017162089702</v>
      </c>
      <c r="F242" s="1">
        <v>8</v>
      </c>
      <c r="G242" s="1">
        <v>9</v>
      </c>
    </row>
    <row r="243" spans="1:7" x14ac:dyDescent="0.25">
      <c r="A243" s="2">
        <v>0.57855073059909046</v>
      </c>
      <c r="B243" s="2">
        <v>1.9093755023859558</v>
      </c>
      <c r="C243" s="2">
        <v>-1.8949858088930931</v>
      </c>
      <c r="D243" s="2">
        <v>6.6217821343627294</v>
      </c>
      <c r="E243" s="2">
        <v>8.6073312154912855</v>
      </c>
      <c r="F243" s="1">
        <v>15</v>
      </c>
      <c r="G243" s="1">
        <v>8</v>
      </c>
    </row>
    <row r="244" spans="1:7" x14ac:dyDescent="0.25">
      <c r="A244" s="2">
        <v>5.4098229662049562</v>
      </c>
      <c r="B244" s="2">
        <v>2.7019603445878602</v>
      </c>
      <c r="C244" s="2">
        <v>8.6736045411542086</v>
      </c>
      <c r="D244" s="2">
        <v>-5.2608911998220718</v>
      </c>
      <c r="E244" s="2">
        <v>0.47722165213781409</v>
      </c>
      <c r="F244" s="1">
        <v>7</v>
      </c>
      <c r="G244" s="1">
        <v>12</v>
      </c>
    </row>
    <row r="245" spans="1:7" x14ac:dyDescent="0.25">
      <c r="A245" s="2">
        <v>-7.1718902694992721</v>
      </c>
      <c r="B245" s="2">
        <v>2.7304025176490541</v>
      </c>
      <c r="C245" s="2">
        <v>-8.9574266792809834</v>
      </c>
      <c r="D245" s="2">
        <v>0.12676214585662815</v>
      </c>
      <c r="E245" s="2">
        <v>7.9155922826903407</v>
      </c>
      <c r="F245" s="1">
        <v>11</v>
      </c>
      <c r="G245" s="1">
        <v>12</v>
      </c>
    </row>
    <row r="246" spans="1:7" x14ac:dyDescent="0.25">
      <c r="A246" s="2">
        <v>4.3596294340677559</v>
      </c>
      <c r="B246" s="2">
        <v>2.9499738654194516</v>
      </c>
      <c r="C246" s="2">
        <v>2.9063386944181673</v>
      </c>
      <c r="D246" s="2">
        <v>3.4122605969343569</v>
      </c>
      <c r="E246" s="2">
        <v>3.4201305020833388</v>
      </c>
      <c r="F246" s="1">
        <v>13</v>
      </c>
      <c r="G246" s="1">
        <v>15</v>
      </c>
    </row>
    <row r="247" spans="1:7" x14ac:dyDescent="0.25">
      <c r="A247" s="2">
        <v>12.455623851157725</v>
      </c>
      <c r="B247" s="2">
        <v>2.9604825082642492</v>
      </c>
      <c r="C247" s="2">
        <v>9.3065279091769142</v>
      </c>
      <c r="D247" s="2">
        <v>7.7872427512658762</v>
      </c>
      <c r="E247" s="2">
        <v>-1.8464179397124099</v>
      </c>
      <c r="F247" s="1">
        <v>12</v>
      </c>
      <c r="G247" s="1">
        <v>10</v>
      </c>
    </row>
    <row r="248" spans="1:7" x14ac:dyDescent="0.25">
      <c r="A248" s="2">
        <v>-6.8997148850467056</v>
      </c>
      <c r="B248" s="2">
        <v>3.0482839899050305</v>
      </c>
      <c r="C248" s="2">
        <v>-1.1002838221381275</v>
      </c>
      <c r="D248" s="2">
        <v>5.8547597776225304</v>
      </c>
      <c r="E248" s="2">
        <v>13.717384040821344</v>
      </c>
      <c r="F248" s="1">
        <v>12</v>
      </c>
      <c r="G248" s="1">
        <v>6</v>
      </c>
    </row>
    <row r="249" spans="1:7" x14ac:dyDescent="0.25">
      <c r="A249" s="2">
        <v>3.0862459021154791</v>
      </c>
      <c r="B249" s="2">
        <v>3.4432275166764157</v>
      </c>
      <c r="C249" s="2">
        <v>-13.047303689687796</v>
      </c>
      <c r="D249" s="2">
        <v>5.4548322198854295</v>
      </c>
      <c r="E249" s="2">
        <v>0.79092342780495528</v>
      </c>
      <c r="F249" s="1">
        <v>9</v>
      </c>
      <c r="G249" s="1">
        <v>7</v>
      </c>
    </row>
    <row r="250" spans="1:7" x14ac:dyDescent="0.25">
      <c r="A250" s="2">
        <v>-2.0638224163558334</v>
      </c>
      <c r="B250" s="2">
        <v>3.463874751709227</v>
      </c>
      <c r="C250" s="2">
        <v>1.1532639545884571</v>
      </c>
      <c r="D250" s="2">
        <v>-0.57848278326564473</v>
      </c>
      <c r="E250" s="2">
        <v>10.45855083753122</v>
      </c>
      <c r="F250" s="1">
        <v>12</v>
      </c>
      <c r="G250" s="1">
        <v>14</v>
      </c>
    </row>
    <row r="251" spans="1:7" x14ac:dyDescent="0.25">
      <c r="A251" s="2">
        <v>1.9935789674054831</v>
      </c>
      <c r="B251" s="2">
        <v>3.5167522052361164</v>
      </c>
      <c r="C251" s="2">
        <v>-3.6083254493850507</v>
      </c>
      <c r="D251" s="2">
        <v>2.8692865756340327</v>
      </c>
      <c r="E251" s="2">
        <v>2.5763524768553907</v>
      </c>
      <c r="F251" s="1">
        <v>6</v>
      </c>
      <c r="G251" s="1">
        <v>10</v>
      </c>
    </row>
    <row r="252" spans="1:7" x14ac:dyDescent="0.25">
      <c r="A252" s="2">
        <v>3.8099854059983045</v>
      </c>
      <c r="B252" s="2">
        <v>3.8525672077084891</v>
      </c>
      <c r="C252" s="2">
        <v>-6.1002838221381275</v>
      </c>
      <c r="D252" s="2">
        <v>-2.9217390389647333</v>
      </c>
      <c r="E252" s="2">
        <v>4.4925725483626593</v>
      </c>
      <c r="F252" s="1">
        <v>12</v>
      </c>
      <c r="G252" s="1">
        <v>10</v>
      </c>
    </row>
    <row r="253" spans="1:7" x14ac:dyDescent="0.25">
      <c r="A253" s="2">
        <v>7.3497205954045057</v>
      </c>
      <c r="B253" s="2">
        <v>4.1349039217166137</v>
      </c>
      <c r="C253" s="2">
        <v>-6.0066225165562912</v>
      </c>
      <c r="D253" s="2">
        <v>-3.4142076826072296</v>
      </c>
      <c r="E253" s="2">
        <v>-5.4789340942515992</v>
      </c>
      <c r="F253" s="1">
        <v>13</v>
      </c>
      <c r="G253" s="1">
        <v>11</v>
      </c>
    </row>
    <row r="254" spans="1:7" x14ac:dyDescent="0.25">
      <c r="A254" s="2">
        <v>-5.9815072240307927</v>
      </c>
      <c r="B254" s="2">
        <v>4.9230004075652687</v>
      </c>
      <c r="C254" s="2">
        <v>-12.495742667928099</v>
      </c>
      <c r="D254" s="2">
        <v>-4.2883685152162796</v>
      </c>
      <c r="E254" s="2">
        <v>-0.62467665379517712</v>
      </c>
      <c r="F254" s="1">
        <v>11</v>
      </c>
      <c r="G254" s="1">
        <v>7</v>
      </c>
    </row>
    <row r="255" spans="1:7" x14ac:dyDescent="0.25">
      <c r="A255" s="2">
        <v>-3.3772964747622609</v>
      </c>
      <c r="B255" s="2">
        <v>6.1328352709679166</v>
      </c>
      <c r="C255" s="2">
        <v>2.1485335856196777</v>
      </c>
      <c r="D255" s="2">
        <v>-2.4020992411067708</v>
      </c>
      <c r="E255" s="2">
        <v>3.6329352092725458</v>
      </c>
      <c r="F255" s="1">
        <v>14</v>
      </c>
      <c r="G255" s="1">
        <v>10</v>
      </c>
    </row>
    <row r="256" spans="1:7" x14ac:dyDescent="0.25">
      <c r="A256" s="2">
        <v>2.8907500159693882</v>
      </c>
      <c r="B256" s="2">
        <v>7.7131107370078098</v>
      </c>
      <c r="C256" s="2">
        <v>-3.4739829706717114</v>
      </c>
      <c r="D256" s="2">
        <v>3.7472900233580733</v>
      </c>
      <c r="E256" s="2">
        <v>5.1271156331058592</v>
      </c>
      <c r="F256" s="1">
        <v>7</v>
      </c>
      <c r="G256" s="1">
        <v>6</v>
      </c>
    </row>
    <row r="257" spans="1:7" x14ac:dyDescent="0.25">
      <c r="A257" s="2">
        <v>9.6898504630662501</v>
      </c>
      <c r="B257" s="2">
        <v>-8.1563962870277464</v>
      </c>
      <c r="C257" s="2">
        <v>-2.5572374645222329</v>
      </c>
      <c r="D257" s="2">
        <v>1.2923762399906991</v>
      </c>
      <c r="E257" s="2">
        <v>-3.3758753892907407</v>
      </c>
      <c r="F257" s="1">
        <v>15</v>
      </c>
      <c r="G257" s="1">
        <v>11</v>
      </c>
    </row>
    <row r="258" spans="1:7" x14ac:dyDescent="0.25">
      <c r="A258" s="2">
        <v>-1.1429317459696904</v>
      </c>
      <c r="B258" s="2">
        <v>-3.2613184506190009</v>
      </c>
      <c r="C258" s="2">
        <v>9.1059602649006628</v>
      </c>
      <c r="D258" s="2">
        <v>2.6292936612037012</v>
      </c>
      <c r="E258" s="2">
        <v>-1.3550577427376993</v>
      </c>
      <c r="F258" s="1">
        <v>14</v>
      </c>
      <c r="G258" s="1">
        <v>13</v>
      </c>
    </row>
    <row r="259" spans="1:7" x14ac:dyDescent="0.25">
      <c r="A259" s="2">
        <v>2.4148023435845971</v>
      </c>
      <c r="B259" s="2">
        <v>-2.8948489292233717</v>
      </c>
      <c r="C259" s="2">
        <v>15.692526017029326</v>
      </c>
      <c r="D259" s="2">
        <v>5.9710614126117436</v>
      </c>
      <c r="E259" s="2">
        <v>8.5945300775638316</v>
      </c>
      <c r="F259" s="1">
        <v>11</v>
      </c>
      <c r="G259" s="1">
        <v>9</v>
      </c>
    </row>
    <row r="260" spans="1:7" x14ac:dyDescent="0.25">
      <c r="A260" s="2">
        <v>8.2252638599602506</v>
      </c>
      <c r="B260" s="2">
        <v>-1.5353146485140314</v>
      </c>
      <c r="C260" s="2">
        <v>4.2743614001892141</v>
      </c>
      <c r="D260" s="2">
        <v>2.3874249139509631</v>
      </c>
      <c r="E260" s="2">
        <v>2.6437858246499673</v>
      </c>
      <c r="F260" s="1">
        <v>19</v>
      </c>
      <c r="G260" s="1">
        <v>9</v>
      </c>
    </row>
    <row r="261" spans="1:7" x14ac:dyDescent="0.25">
      <c r="A261" s="2">
        <v>-1.4870481613324955</v>
      </c>
      <c r="B261" s="2">
        <v>-1.5189687549864175</v>
      </c>
      <c r="C261" s="2">
        <v>1.8051087984862839</v>
      </c>
      <c r="D261" s="2">
        <v>1.3004082150757312</v>
      </c>
      <c r="E261" s="2">
        <v>3.0986923371092416</v>
      </c>
      <c r="F261" s="1">
        <v>13</v>
      </c>
      <c r="G261" s="1">
        <v>5</v>
      </c>
    </row>
    <row r="262" spans="1:7" x14ac:dyDescent="0.25">
      <c r="A262" s="2">
        <v>-6.232054824475199</v>
      </c>
      <c r="B262" s="2">
        <v>-1.4626494324475061</v>
      </c>
      <c r="C262" s="2">
        <v>14.982024597918638</v>
      </c>
      <c r="D262" s="2">
        <v>-1.6472697977122153</v>
      </c>
      <c r="E262" s="2">
        <v>4.0922470866935328</v>
      </c>
      <c r="F262" s="1">
        <v>12</v>
      </c>
      <c r="G262" s="1">
        <v>9</v>
      </c>
    </row>
    <row r="263" spans="1:7" x14ac:dyDescent="0.25">
      <c r="A263" s="2">
        <v>-0.48906872002407908</v>
      </c>
      <c r="B263" s="2">
        <v>-0.83715240938181523</v>
      </c>
      <c r="C263" s="2">
        <v>7.8401135288552481</v>
      </c>
      <c r="D263" s="2">
        <v>1.0655368926847586</v>
      </c>
      <c r="E263" s="2">
        <v>-4.1475702750612982</v>
      </c>
      <c r="F263" s="1">
        <v>15</v>
      </c>
      <c r="G263" s="1">
        <v>7</v>
      </c>
    </row>
    <row r="264" spans="1:7" x14ac:dyDescent="0.25">
      <c r="A264" s="2">
        <v>10.39057975099422</v>
      </c>
      <c r="B264" s="2">
        <v>-0.82612251238606405</v>
      </c>
      <c r="C264" s="2">
        <v>15.519394512771996</v>
      </c>
      <c r="D264" s="2">
        <v>1.1787746673973742</v>
      </c>
      <c r="E264" s="2">
        <v>3.1139775324409129</v>
      </c>
      <c r="F264" s="1">
        <v>9</v>
      </c>
      <c r="G264" s="1">
        <v>10</v>
      </c>
    </row>
    <row r="265" spans="1:7" x14ac:dyDescent="0.25">
      <c r="A265" s="2">
        <v>9.4740819400176406</v>
      </c>
      <c r="B265" s="2">
        <v>0.52596300671575591</v>
      </c>
      <c r="C265" s="2">
        <v>15.964995269631029</v>
      </c>
      <c r="D265" s="2">
        <v>0.22909166848985474</v>
      </c>
      <c r="E265" s="2">
        <v>4.2371750674210489</v>
      </c>
      <c r="F265" s="1">
        <v>17</v>
      </c>
      <c r="G265" s="1">
        <v>12</v>
      </c>
    </row>
    <row r="266" spans="1:7" x14ac:dyDescent="0.25">
      <c r="A266" s="2">
        <v>5.0163937481120229</v>
      </c>
      <c r="B266" s="2">
        <v>0.55571030467399396</v>
      </c>
      <c r="C266" s="2">
        <v>12.944181646168403</v>
      </c>
      <c r="D266" s="2">
        <v>5.9314074436144439</v>
      </c>
      <c r="E266" s="2">
        <v>0.87817807575629558</v>
      </c>
      <c r="F266" s="1">
        <v>18</v>
      </c>
      <c r="G266" s="1">
        <v>10</v>
      </c>
    </row>
    <row r="267" spans="1:7" x14ac:dyDescent="0.25">
      <c r="A267" s="2">
        <v>5.7132394936634228</v>
      </c>
      <c r="B267" s="2">
        <v>0.75722477200906724</v>
      </c>
      <c r="C267" s="2">
        <v>-8.7445600756859037</v>
      </c>
      <c r="D267" s="2">
        <v>0.84647372507897667</v>
      </c>
      <c r="E267" s="2">
        <v>-5.9314304457511753</v>
      </c>
      <c r="F267" s="1">
        <v>16</v>
      </c>
      <c r="G267" s="1">
        <v>8</v>
      </c>
    </row>
    <row r="268" spans="1:7" x14ac:dyDescent="0.25">
      <c r="A268" s="2">
        <v>1.0470314514823258</v>
      </c>
      <c r="B268" s="2">
        <v>0.98799313642666675</v>
      </c>
      <c r="C268" s="2">
        <v>-7.5345316934720907</v>
      </c>
      <c r="D268" s="2">
        <v>-1.7691250347241294</v>
      </c>
      <c r="E268" s="2">
        <v>2.3332047526782844</v>
      </c>
      <c r="F268" s="1">
        <v>10</v>
      </c>
      <c r="G268" s="1">
        <v>11</v>
      </c>
    </row>
    <row r="269" spans="1:7" x14ac:dyDescent="0.25">
      <c r="A269" s="2">
        <v>14.093332770746201</v>
      </c>
      <c r="B269" s="2">
        <v>1.070940190096735</v>
      </c>
      <c r="C269" s="2">
        <v>13.215704824976349</v>
      </c>
      <c r="D269" s="2">
        <v>-2.68147327612387</v>
      </c>
      <c r="E269" s="2">
        <v>1.1926983966550324</v>
      </c>
      <c r="F269" s="1">
        <v>9</v>
      </c>
      <c r="G269" s="1">
        <v>8</v>
      </c>
    </row>
    <row r="270" spans="1:7" x14ac:dyDescent="0.25">
      <c r="A270" s="2">
        <v>-1.2456591725349426</v>
      </c>
      <c r="B270" s="2">
        <v>1.480319671522011</v>
      </c>
      <c r="C270" s="2">
        <v>-8.1144749290444658</v>
      </c>
      <c r="D270" s="2">
        <v>-4.4008389037742743</v>
      </c>
      <c r="E270" s="2">
        <v>3.7691149878373835</v>
      </c>
      <c r="F270" s="1">
        <v>17</v>
      </c>
      <c r="G270" s="1">
        <v>9</v>
      </c>
    </row>
    <row r="271" spans="1:7" x14ac:dyDescent="0.25">
      <c r="A271" s="2">
        <v>-3.1079950935672969</v>
      </c>
      <c r="B271" s="2">
        <v>1.5785900056143873</v>
      </c>
      <c r="C271" s="2">
        <v>9.4493850520340601</v>
      </c>
      <c r="D271" s="2">
        <v>-2.1790570341807323</v>
      </c>
      <c r="E271" s="2">
        <v>-5.3899855124182068</v>
      </c>
      <c r="F271" s="1">
        <v>12</v>
      </c>
      <c r="G271" s="1">
        <v>12</v>
      </c>
    </row>
    <row r="272" spans="1:7" x14ac:dyDescent="0.25">
      <c r="A272" s="2">
        <v>1.256897353916429</v>
      </c>
      <c r="B272" s="2">
        <v>1.890240302294842</v>
      </c>
      <c r="C272" s="2">
        <v>6.5279091769158022</v>
      </c>
      <c r="D272" s="2">
        <v>2.4702116691798439</v>
      </c>
      <c r="E272" s="2">
        <v>4.2097310647950508</v>
      </c>
      <c r="F272" s="1">
        <v>11</v>
      </c>
      <c r="G272" s="1">
        <v>9</v>
      </c>
    </row>
    <row r="273" spans="1:7" x14ac:dyDescent="0.25">
      <c r="A273" s="2">
        <v>-1.6547226045513526</v>
      </c>
      <c r="B273" s="2">
        <v>2.1769062110834057</v>
      </c>
      <c r="C273" s="2">
        <v>-4.9990539262062441</v>
      </c>
      <c r="D273" s="2">
        <v>-4.8517777455970643</v>
      </c>
      <c r="E273" s="2">
        <v>3.8983939753525192</v>
      </c>
      <c r="F273" s="1">
        <v>8</v>
      </c>
      <c r="G273" s="1">
        <v>14</v>
      </c>
    </row>
    <row r="274" spans="1:7" x14ac:dyDescent="0.25">
      <c r="A274" s="2">
        <v>9.377111614914611</v>
      </c>
      <c r="B274" s="2">
        <v>2.197103814673028</v>
      </c>
      <c r="C274" s="2">
        <v>-2.0775780510879844</v>
      </c>
      <c r="D274" s="2">
        <v>-0.90728785532410261</v>
      </c>
      <c r="E274" s="2">
        <v>1.7085694758425234</v>
      </c>
      <c r="F274" s="1">
        <v>15</v>
      </c>
      <c r="G274" s="1">
        <v>10</v>
      </c>
    </row>
    <row r="275" spans="1:7" x14ac:dyDescent="0.25">
      <c r="A275" s="2">
        <v>-6.0137942859437317</v>
      </c>
      <c r="B275" s="2">
        <v>2.2203334462246858</v>
      </c>
      <c r="C275" s="2">
        <v>5.2242194891201521</v>
      </c>
      <c r="D275" s="2">
        <v>1.3241346581082325</v>
      </c>
      <c r="E275" s="2">
        <v>8.5781364355643746</v>
      </c>
      <c r="F275" s="1">
        <v>11</v>
      </c>
      <c r="G275" s="1">
        <v>10</v>
      </c>
    </row>
    <row r="276" spans="1:7" x14ac:dyDescent="0.25">
      <c r="A276" s="2">
        <v>14.668788258451968</v>
      </c>
      <c r="B276" s="2">
        <v>2.402430201676907</v>
      </c>
      <c r="C276" s="2">
        <v>1.3472090823084191</v>
      </c>
      <c r="D276" s="2">
        <v>2.0429765330220109</v>
      </c>
      <c r="E276" s="2">
        <v>5.8866460272402037</v>
      </c>
      <c r="F276" s="1">
        <v>12</v>
      </c>
      <c r="G276" s="1">
        <v>9</v>
      </c>
    </row>
    <row r="277" spans="1:7" x14ac:dyDescent="0.25">
      <c r="A277" s="2">
        <v>10.300958143081516</v>
      </c>
      <c r="B277" s="2">
        <v>2.7272710137040121</v>
      </c>
      <c r="C277" s="2">
        <v>-7.274361400189215</v>
      </c>
      <c r="D277" s="2">
        <v>6.1570871851756239</v>
      </c>
      <c r="E277" s="2">
        <v>1.2054824815568281</v>
      </c>
      <c r="F277" s="1">
        <v>11</v>
      </c>
      <c r="G277" s="1">
        <v>7</v>
      </c>
    </row>
    <row r="278" spans="1:7" x14ac:dyDescent="0.25">
      <c r="A278" s="2">
        <v>12.474341252120212</v>
      </c>
      <c r="B278" s="2">
        <v>2.7901080026495038</v>
      </c>
      <c r="C278" s="2">
        <v>-6.6508987701040683</v>
      </c>
      <c r="D278" s="2">
        <v>3.4299900592770429</v>
      </c>
      <c r="E278" s="2">
        <v>6.4005901145283133</v>
      </c>
      <c r="F278" s="1">
        <v>18</v>
      </c>
      <c r="G278" s="1">
        <v>10</v>
      </c>
    </row>
    <row r="279" spans="1:7" x14ac:dyDescent="0.25">
      <c r="A279" s="2">
        <v>-3.9263948060106486</v>
      </c>
      <c r="B279" s="2">
        <v>3.5113805021537701</v>
      </c>
      <c r="C279" s="2">
        <v>-0.3245033112582778</v>
      </c>
      <c r="D279" s="2">
        <v>5.1266183193831241</v>
      </c>
      <c r="E279" s="2">
        <v>3.3815395050187362</v>
      </c>
      <c r="F279" s="1">
        <v>11</v>
      </c>
      <c r="G279" s="1">
        <v>10</v>
      </c>
    </row>
    <row r="280" spans="1:7" x14ac:dyDescent="0.25">
      <c r="A280" s="2">
        <v>10.264341886388138</v>
      </c>
      <c r="B280" s="2">
        <v>3.8008078642305918</v>
      </c>
      <c r="C280" s="2">
        <v>-11.813623462630085</v>
      </c>
      <c r="D280" s="2">
        <v>0.40819391263648863</v>
      </c>
      <c r="E280" s="2">
        <v>-3.4245447245193645</v>
      </c>
      <c r="F280" s="1">
        <v>6</v>
      </c>
      <c r="G280" s="1">
        <v>9</v>
      </c>
    </row>
    <row r="281" spans="1:7" x14ac:dyDescent="0.25">
      <c r="A281" s="2">
        <v>2.6902610039105639</v>
      </c>
      <c r="B281" s="2">
        <v>3.8101188162399922</v>
      </c>
      <c r="C281" s="2">
        <v>12.460737937559131</v>
      </c>
      <c r="D281" s="2">
        <v>1.8680920705548487</v>
      </c>
      <c r="E281" s="2">
        <v>-1.7839868127775844</v>
      </c>
      <c r="F281" s="1">
        <v>11</v>
      </c>
      <c r="G281" s="1">
        <v>9</v>
      </c>
    </row>
    <row r="282" spans="1:7" x14ac:dyDescent="0.25">
      <c r="A282" s="2">
        <v>-0.69352312898263335</v>
      </c>
      <c r="B282" s="2">
        <v>3.9937793341450742</v>
      </c>
      <c r="C282" s="2">
        <v>10.891201513718073</v>
      </c>
      <c r="D282" s="2">
        <v>-0.64342070497223181</v>
      </c>
      <c r="E282" s="2">
        <v>-4.7768723965855315</v>
      </c>
      <c r="F282" s="1">
        <v>6</v>
      </c>
      <c r="G282" s="1">
        <v>6</v>
      </c>
    </row>
    <row r="283" spans="1:7" x14ac:dyDescent="0.25">
      <c r="A283" s="2">
        <v>-7.0084904513787478</v>
      </c>
      <c r="B283" s="2">
        <v>4.3162048693047836</v>
      </c>
      <c r="C283" s="2">
        <v>5.3254493850520355</v>
      </c>
      <c r="D283" s="2">
        <v>6.5595385907101447</v>
      </c>
      <c r="E283" s="2">
        <v>-2.2989540816051885</v>
      </c>
      <c r="F283" s="1">
        <v>17</v>
      </c>
      <c r="G283" s="1">
        <v>7</v>
      </c>
    </row>
    <row r="284" spans="1:7" x14ac:dyDescent="0.25">
      <c r="A284" s="2">
        <v>7.6756471167318523</v>
      </c>
      <c r="B284" s="2">
        <v>5.7401518385304371</v>
      </c>
      <c r="C284" s="2">
        <v>15.897824030274361</v>
      </c>
      <c r="D284" s="2">
        <v>-8.5976680990541361</v>
      </c>
      <c r="E284" s="2">
        <v>-4.0027446124877315</v>
      </c>
      <c r="F284" s="1">
        <v>14</v>
      </c>
      <c r="G284" s="1">
        <v>9</v>
      </c>
    </row>
    <row r="285" spans="1:7" x14ac:dyDescent="0.25">
      <c r="A285" s="2">
        <v>1.9752162693766877</v>
      </c>
      <c r="B285" s="2">
        <v>5.8354179979360197</v>
      </c>
      <c r="C285" s="2">
        <v>4.8987701040681166</v>
      </c>
      <c r="D285" s="2">
        <v>5.2131112655217295</v>
      </c>
      <c r="E285" s="2">
        <v>-3.5276586863328703</v>
      </c>
      <c r="F285" s="1">
        <v>12</v>
      </c>
      <c r="G285" s="1">
        <v>8</v>
      </c>
    </row>
    <row r="286" spans="1:7" x14ac:dyDescent="0.25">
      <c r="A286" s="2">
        <v>7.4681640904163942</v>
      </c>
      <c r="B286" s="2">
        <v>8.5470377977471799</v>
      </c>
      <c r="C286" s="2">
        <v>15.203405865657519</v>
      </c>
      <c r="D286" s="2">
        <v>-0.65407316166674723</v>
      </c>
      <c r="E286" s="2">
        <v>4.934064013970783</v>
      </c>
      <c r="F286" s="1">
        <v>15</v>
      </c>
      <c r="G286" s="1">
        <v>9</v>
      </c>
    </row>
    <row r="287" spans="1:7" x14ac:dyDescent="0.25">
      <c r="A287" s="2">
        <v>-16.226855900138617</v>
      </c>
      <c r="B287" s="2">
        <v>9.5364497989648953</v>
      </c>
      <c r="C287" s="2">
        <v>11.48533585619678</v>
      </c>
      <c r="D287" s="2">
        <v>2.807543254067423</v>
      </c>
      <c r="E287" s="2">
        <v>2.9202835826727096</v>
      </c>
      <c r="F287" s="1">
        <v>15</v>
      </c>
      <c r="G287" s="1">
        <v>10</v>
      </c>
    </row>
    <row r="288" spans="1:7" x14ac:dyDescent="0.25">
      <c r="A288" s="2">
        <v>4.5941538293845952E-2</v>
      </c>
      <c r="B288" s="2">
        <v>-5.4753514253534377</v>
      </c>
      <c r="C288" s="2">
        <v>-13.799432355723747</v>
      </c>
      <c r="D288" s="2">
        <v>4.8964479477319403</v>
      </c>
      <c r="E288" s="2">
        <v>-6.9775312517303973</v>
      </c>
      <c r="F288" s="1">
        <v>20</v>
      </c>
      <c r="G288" s="1">
        <v>13</v>
      </c>
    </row>
    <row r="289" spans="1:7" x14ac:dyDescent="0.25">
      <c r="A289" s="2">
        <v>2.6847312761237845</v>
      </c>
      <c r="B289" s="2">
        <v>-5.0408721638959832</v>
      </c>
      <c r="C289" s="2">
        <v>-10.592242194891202</v>
      </c>
      <c r="D289" s="2">
        <v>-0.46686504599056211</v>
      </c>
      <c r="E289" s="2">
        <v>2.3312891294626752</v>
      </c>
      <c r="F289" s="1">
        <v>13</v>
      </c>
      <c r="G289" s="1">
        <v>11</v>
      </c>
    </row>
    <row r="290" spans="1:7" x14ac:dyDescent="0.25">
      <c r="A290" s="2">
        <v>-2.4038642954546958</v>
      </c>
      <c r="B290" s="2">
        <v>-3.4461925755167613</v>
      </c>
      <c r="C290" s="2">
        <v>15.10122989593188</v>
      </c>
      <c r="D290" s="2">
        <v>-1.7527143396990141</v>
      </c>
      <c r="E290" s="2">
        <v>-4.1038235799060203</v>
      </c>
      <c r="F290" s="1">
        <v>12</v>
      </c>
      <c r="G290" s="1">
        <v>14</v>
      </c>
    </row>
    <row r="291" spans="1:7" x14ac:dyDescent="0.25">
      <c r="A291" s="2">
        <v>10.818369678920135</v>
      </c>
      <c r="B291" s="2">
        <v>-2.2702830013586208</v>
      </c>
      <c r="C291" s="2">
        <v>-7.5468306527909181</v>
      </c>
      <c r="D291" s="2">
        <v>1.6371713657747022</v>
      </c>
      <c r="E291" s="2">
        <v>3.3636679341288982</v>
      </c>
      <c r="F291" s="1">
        <v>11</v>
      </c>
      <c r="G291" s="1">
        <v>13</v>
      </c>
    </row>
    <row r="292" spans="1:7" x14ac:dyDescent="0.25">
      <c r="A292" s="2">
        <v>-3.6969111028593034</v>
      </c>
      <c r="B292" s="2">
        <v>-1.7674279282218777</v>
      </c>
      <c r="C292" s="2">
        <v>-10.521286660359507</v>
      </c>
      <c r="D292" s="2">
        <v>-8.9588739198632545</v>
      </c>
      <c r="E292" s="2">
        <v>3.5339992387453094</v>
      </c>
      <c r="F292" s="1">
        <v>17</v>
      </c>
      <c r="G292" s="1">
        <v>8</v>
      </c>
    </row>
    <row r="293" spans="1:7" x14ac:dyDescent="0.25">
      <c r="A293" s="2">
        <v>0.96006556809879839</v>
      </c>
      <c r="B293" s="2">
        <v>-1.468013177451212</v>
      </c>
      <c r="C293" s="2">
        <v>11.516556291390728</v>
      </c>
      <c r="D293" s="2">
        <v>3.5224799861054636</v>
      </c>
      <c r="E293" s="2">
        <v>6.4748844629793894</v>
      </c>
      <c r="F293" s="1">
        <v>8</v>
      </c>
      <c r="G293" s="1">
        <v>10</v>
      </c>
    </row>
    <row r="294" spans="1:7" x14ac:dyDescent="0.25">
      <c r="A294" s="2">
        <v>1.6636142896022648</v>
      </c>
      <c r="B294" s="2">
        <v>-1.094910597508715</v>
      </c>
      <c r="C294" s="2">
        <v>-6.5212866603595083</v>
      </c>
      <c r="D294" s="2">
        <v>-3.383841928251786</v>
      </c>
      <c r="E294" s="2">
        <v>6.4560692913364619</v>
      </c>
      <c r="F294" s="1">
        <v>15</v>
      </c>
      <c r="G294" s="1">
        <v>9</v>
      </c>
    </row>
    <row r="295" spans="1:7" x14ac:dyDescent="0.25">
      <c r="A295" s="2">
        <v>13.014126357622445</v>
      </c>
      <c r="B295" s="2">
        <v>-1.0423355509701651</v>
      </c>
      <c r="C295" s="2">
        <v>-2.3755912961210974</v>
      </c>
      <c r="D295" s="2">
        <v>-1.6553699848998804</v>
      </c>
      <c r="E295" s="2">
        <v>5.071033916057786</v>
      </c>
      <c r="F295" s="1">
        <v>7</v>
      </c>
      <c r="G295" s="1">
        <v>7</v>
      </c>
    </row>
    <row r="296" spans="1:7" x14ac:dyDescent="0.25">
      <c r="A296" s="2">
        <v>12.640997061273083</v>
      </c>
      <c r="B296" s="2">
        <v>-0.40678349554218585</v>
      </c>
      <c r="C296" s="2">
        <v>-8.185430463576159</v>
      </c>
      <c r="D296" s="2">
        <v>2.0115648597595284</v>
      </c>
      <c r="E296" s="2">
        <v>5.6135133996140212</v>
      </c>
      <c r="F296" s="1">
        <v>13</v>
      </c>
      <c r="G296" s="1">
        <v>10</v>
      </c>
    </row>
    <row r="297" spans="1:7" x14ac:dyDescent="0.25">
      <c r="A297" s="2">
        <v>10.471633918816224</v>
      </c>
      <c r="B297" s="2">
        <v>-0.32346241217601346</v>
      </c>
      <c r="C297" s="2">
        <v>0.67171239356669687</v>
      </c>
      <c r="D297" s="2">
        <v>-2.9740804590517653</v>
      </c>
      <c r="E297" s="2">
        <v>-1.7758354665129445</v>
      </c>
      <c r="F297" s="1">
        <v>15</v>
      </c>
      <c r="G297" s="1">
        <v>5</v>
      </c>
    </row>
    <row r="298" spans="1:7" x14ac:dyDescent="0.25">
      <c r="A298" s="2">
        <v>-0.92198819806799293</v>
      </c>
      <c r="B298" s="2">
        <v>-0.14125822266214527</v>
      </c>
      <c r="C298" s="2">
        <v>12.394512771996215</v>
      </c>
      <c r="D298" s="2">
        <v>2.1463633432460485</v>
      </c>
      <c r="E298" s="2">
        <v>8.2758317653788254</v>
      </c>
      <c r="F298" s="1">
        <v>9</v>
      </c>
      <c r="G298" s="1">
        <v>10</v>
      </c>
    </row>
    <row r="299" spans="1:7" x14ac:dyDescent="0.25">
      <c r="A299" s="2">
        <v>17.177574823610485</v>
      </c>
      <c r="B299" s="2">
        <v>-4.1794176773692016E-2</v>
      </c>
      <c r="C299" s="2">
        <v>-4.8845789971617783</v>
      </c>
      <c r="D299" s="2">
        <v>8.6801164373639033</v>
      </c>
      <c r="E299" s="2">
        <v>-9.8782736535649747</v>
      </c>
      <c r="F299" s="1">
        <v>13</v>
      </c>
      <c r="G299" s="1">
        <v>10</v>
      </c>
    </row>
    <row r="300" spans="1:7" x14ac:dyDescent="0.25">
      <c r="A300" s="2">
        <v>9.2876900958362967</v>
      </c>
      <c r="B300" s="2">
        <v>-3.6187710371450521E-2</v>
      </c>
      <c r="C300" s="2">
        <v>13.489120151371807</v>
      </c>
      <c r="D300" s="2">
        <v>8.5155661084456362</v>
      </c>
      <c r="E300" s="2">
        <v>11.5022187451832</v>
      </c>
      <c r="F300" s="1">
        <v>18</v>
      </c>
      <c r="G300" s="1">
        <v>10</v>
      </c>
    </row>
    <row r="301" spans="1:7" x14ac:dyDescent="0.25">
      <c r="A301" s="2">
        <v>3.1876272765221074</v>
      </c>
      <c r="B301" s="2">
        <v>0.33602754380262922</v>
      </c>
      <c r="C301" s="2">
        <v>13.632923368022706</v>
      </c>
      <c r="D301" s="2">
        <v>4.3793774724064862</v>
      </c>
      <c r="E301" s="2">
        <v>3.912377456392278</v>
      </c>
      <c r="F301" s="1">
        <v>9</v>
      </c>
      <c r="G301" s="1">
        <v>8</v>
      </c>
    </row>
    <row r="302" spans="1:7" x14ac:dyDescent="0.25">
      <c r="A302" s="2">
        <v>14.50424247700721</v>
      </c>
      <c r="B302" s="2">
        <v>0.64013358193187742</v>
      </c>
      <c r="C302" s="2">
        <v>-1.7209082308420047</v>
      </c>
      <c r="D302" s="2">
        <v>0.14945403866586271</v>
      </c>
      <c r="E302" s="2">
        <v>16.379475032910705</v>
      </c>
      <c r="F302" s="1">
        <v>9</v>
      </c>
      <c r="G302" s="1">
        <v>9</v>
      </c>
    </row>
    <row r="303" spans="1:7" x14ac:dyDescent="0.25">
      <c r="A303" s="2">
        <v>-7.0234971139580011</v>
      </c>
      <c r="B303" s="2">
        <v>0.8250037277903175</v>
      </c>
      <c r="C303" s="2">
        <v>-6.9962157048249765</v>
      </c>
      <c r="D303" s="2">
        <v>-6.1390538091189226</v>
      </c>
      <c r="E303" s="2">
        <v>-5.2999682743102312</v>
      </c>
      <c r="F303" s="1">
        <v>16</v>
      </c>
      <c r="G303" s="1">
        <v>8</v>
      </c>
    </row>
    <row r="304" spans="1:7" x14ac:dyDescent="0.25">
      <c r="A304" s="2">
        <v>4.7298210625303909</v>
      </c>
      <c r="B304" s="2">
        <v>0.97716219139692839</v>
      </c>
      <c r="C304" s="2">
        <v>1.6499526963103115</v>
      </c>
      <c r="D304" s="2">
        <v>1.1095393832249101</v>
      </c>
      <c r="E304" s="2">
        <v>-2.4943249122297857</v>
      </c>
      <c r="F304" s="1">
        <v>9</v>
      </c>
      <c r="G304" s="1">
        <v>9</v>
      </c>
    </row>
    <row r="305" spans="1:7" x14ac:dyDescent="0.25">
      <c r="A305" s="2">
        <v>-4.999562174314633</v>
      </c>
      <c r="B305" s="2">
        <v>1.0509693917483673</v>
      </c>
      <c r="C305" s="2">
        <v>0.32261116367076781</v>
      </c>
      <c r="D305" s="2">
        <v>-3.1417344386398325</v>
      </c>
      <c r="E305" s="2">
        <v>-1.4156698802689789</v>
      </c>
      <c r="F305" s="1">
        <v>11</v>
      </c>
      <c r="G305" s="1">
        <v>11</v>
      </c>
    </row>
    <row r="306" spans="1:7" x14ac:dyDescent="0.25">
      <c r="A306" s="2">
        <v>17.820696717128158</v>
      </c>
      <c r="B306" s="2">
        <v>1.1197232121630805</v>
      </c>
      <c r="C306" s="2">
        <v>-1.2440870387890257</v>
      </c>
      <c r="D306" s="2">
        <v>-0.82895762413390917</v>
      </c>
      <c r="E306" s="2">
        <v>-3.214371867623413</v>
      </c>
      <c r="F306" s="1">
        <v>14</v>
      </c>
      <c r="G306" s="1">
        <v>12</v>
      </c>
    </row>
    <row r="307" spans="1:7" x14ac:dyDescent="0.25">
      <c r="A307" s="2">
        <v>7.6191129260696471</v>
      </c>
      <c r="B307" s="2">
        <v>1.2946576968388399</v>
      </c>
      <c r="C307" s="2">
        <v>16.75685903500473</v>
      </c>
      <c r="D307" s="2">
        <v>-2.7841438592702614</v>
      </c>
      <c r="E307" s="2">
        <v>6.3775344238383695</v>
      </c>
      <c r="F307" s="1">
        <v>12</v>
      </c>
      <c r="G307" s="1">
        <v>8</v>
      </c>
    </row>
    <row r="308" spans="1:7" x14ac:dyDescent="0.25">
      <c r="A308" s="2">
        <v>16.781981008127332</v>
      </c>
      <c r="B308" s="2">
        <v>1.4460482058566413</v>
      </c>
      <c r="C308" s="2">
        <v>10.387890255439924</v>
      </c>
      <c r="D308" s="2">
        <v>8.9154936661827371</v>
      </c>
      <c r="E308" s="2">
        <v>-0.19287130676093511</v>
      </c>
      <c r="F308" s="1">
        <v>11</v>
      </c>
      <c r="G308" s="1">
        <v>9</v>
      </c>
    </row>
    <row r="309" spans="1:7" x14ac:dyDescent="0.25">
      <c r="A309" s="2">
        <v>-3.325255187926814</v>
      </c>
      <c r="B309" s="2">
        <v>2.0754208132202621</v>
      </c>
      <c r="C309" s="2">
        <v>11.489120151371804</v>
      </c>
      <c r="D309" s="2">
        <v>-0.57196852746419613</v>
      </c>
      <c r="E309" s="2">
        <v>11.037603376782499</v>
      </c>
      <c r="F309" s="1">
        <v>11</v>
      </c>
      <c r="G309" s="1">
        <v>8</v>
      </c>
    </row>
    <row r="310" spans="1:7" x14ac:dyDescent="0.25">
      <c r="A310" s="2">
        <v>0.20634002389851958</v>
      </c>
      <c r="B310" s="2">
        <v>2.2611305363752763</v>
      </c>
      <c r="C310" s="2">
        <v>13.018921475875118</v>
      </c>
      <c r="D310" s="2">
        <v>9.9141870608320453</v>
      </c>
      <c r="E310" s="2">
        <v>7.0517655836301856</v>
      </c>
      <c r="F310" s="1">
        <v>8</v>
      </c>
      <c r="G310" s="1">
        <v>6</v>
      </c>
    </row>
    <row r="311" spans="1:7" x14ac:dyDescent="0.25">
      <c r="A311" s="2">
        <v>-6.4523708210326731</v>
      </c>
      <c r="B311" s="2">
        <v>2.5303841690983973</v>
      </c>
      <c r="C311" s="2">
        <v>1.9631031220435204</v>
      </c>
      <c r="D311" s="2">
        <v>-6.4212700150790623</v>
      </c>
      <c r="E311" s="2">
        <v>-1.5694483813131228</v>
      </c>
      <c r="F311" s="1">
        <v>12</v>
      </c>
      <c r="G311" s="1">
        <v>7</v>
      </c>
    </row>
    <row r="312" spans="1:7" x14ac:dyDescent="0.25">
      <c r="A312" s="2">
        <v>-10.423915904946625</v>
      </c>
      <c r="B312" s="2">
        <v>2.8291622735778219</v>
      </c>
      <c r="C312" s="2">
        <v>14.917691579943238</v>
      </c>
      <c r="D312" s="2">
        <v>-6.3981233749189412</v>
      </c>
      <c r="E312" s="2">
        <v>-0.16343210013292264</v>
      </c>
      <c r="F312" s="1">
        <v>12</v>
      </c>
      <c r="G312" s="1">
        <v>8</v>
      </c>
    </row>
    <row r="313" spans="1:7" x14ac:dyDescent="0.25">
      <c r="A313" s="2">
        <v>-3.9739977587014437</v>
      </c>
      <c r="B313" s="2">
        <v>3.0297058553187526</v>
      </c>
      <c r="C313" s="2">
        <v>16.030274361400188</v>
      </c>
      <c r="D313" s="2">
        <v>2.4532325399661206</v>
      </c>
      <c r="E313" s="2">
        <v>3.3537487575376872</v>
      </c>
      <c r="F313" s="1">
        <v>12</v>
      </c>
      <c r="G313" s="1">
        <v>6</v>
      </c>
    </row>
    <row r="314" spans="1:7" x14ac:dyDescent="0.25">
      <c r="A314" s="2">
        <v>6.1973817133111879</v>
      </c>
      <c r="B314" s="2">
        <v>3.5439927084225928</v>
      </c>
      <c r="C314" s="2">
        <v>1.2516556291390728</v>
      </c>
      <c r="D314" s="2">
        <v>0.59591361908242102</v>
      </c>
      <c r="E314" s="2">
        <v>1.2809307514107786</v>
      </c>
      <c r="F314" s="1">
        <v>13</v>
      </c>
      <c r="G314" s="1">
        <v>11</v>
      </c>
    </row>
    <row r="315" spans="1:7" x14ac:dyDescent="0.25">
      <c r="A315" s="2">
        <v>6.837747837882489</v>
      </c>
      <c r="B315" s="2">
        <v>3.6216635559540009</v>
      </c>
      <c r="C315" s="2">
        <v>-13.044465468306528</v>
      </c>
      <c r="D315" s="2">
        <v>5.8677541831741111</v>
      </c>
      <c r="E315" s="2">
        <v>1.4090160271298373</v>
      </c>
      <c r="F315" s="1">
        <v>15</v>
      </c>
      <c r="G315" s="1">
        <v>8</v>
      </c>
    </row>
    <row r="316" spans="1:7" x14ac:dyDescent="0.25">
      <c r="A316" s="2">
        <v>6.3299951357766986</v>
      </c>
      <c r="B316" s="2">
        <v>4.2242811029282166</v>
      </c>
      <c r="C316" s="2">
        <v>4.1002838221381239</v>
      </c>
      <c r="D316" s="2">
        <v>1.2556553914066171</v>
      </c>
      <c r="E316" s="2">
        <v>8.0311549532343633</v>
      </c>
      <c r="F316" s="1">
        <v>8</v>
      </c>
      <c r="G316" s="1">
        <v>12</v>
      </c>
    </row>
    <row r="317" spans="1:7" x14ac:dyDescent="0.25">
      <c r="A317" s="2">
        <v>12.617332009132951</v>
      </c>
      <c r="B317" s="2">
        <v>4.7447314879391342</v>
      </c>
      <c r="C317" s="2">
        <v>-0.69631031220435169</v>
      </c>
      <c r="D317" s="2">
        <v>5.2507018184143819</v>
      </c>
      <c r="E317" s="2">
        <v>3.7760385162546299</v>
      </c>
      <c r="F317" s="1">
        <v>15</v>
      </c>
      <c r="G317" s="1">
        <v>8</v>
      </c>
    </row>
    <row r="318" spans="1:7" x14ac:dyDescent="0.25">
      <c r="A318" s="2">
        <v>0.70831743464805186</v>
      </c>
      <c r="B318" s="2">
        <v>4.9464051168470178</v>
      </c>
      <c r="C318" s="2">
        <v>12.05298013245033</v>
      </c>
      <c r="D318" s="2">
        <v>-1.5217538445256651</v>
      </c>
      <c r="E318" s="2">
        <v>0.67836777411866933</v>
      </c>
      <c r="F318" s="1">
        <v>8</v>
      </c>
      <c r="G318" s="1">
        <v>10</v>
      </c>
    </row>
    <row r="319" spans="1:7" x14ac:dyDescent="0.25">
      <c r="A319" s="2">
        <v>-1.9555743569508195</v>
      </c>
      <c r="B319" s="2">
        <v>5.6832674924080493</v>
      </c>
      <c r="C319" s="2">
        <v>13.405865657521286</v>
      </c>
      <c r="D319" s="2">
        <v>-3.317289653449552</v>
      </c>
      <c r="E319" s="2">
        <v>-5.5391881182440557</v>
      </c>
      <c r="F319" s="1">
        <v>12</v>
      </c>
      <c r="G319" s="1">
        <v>11</v>
      </c>
    </row>
    <row r="320" spans="1:7" x14ac:dyDescent="0.25">
      <c r="A320" s="2">
        <v>-3.9829108067788184</v>
      </c>
      <c r="B320" s="2">
        <v>7.853952812787611</v>
      </c>
      <c r="C320" s="2">
        <v>-11.986754966887418</v>
      </c>
      <c r="D320" s="2">
        <v>-0.3432249256264186</v>
      </c>
      <c r="E320" s="2">
        <v>5.7799111396452645</v>
      </c>
      <c r="F320" s="1">
        <v>13</v>
      </c>
      <c r="G320" s="1">
        <v>10</v>
      </c>
    </row>
    <row r="321" spans="1:7" x14ac:dyDescent="0.25">
      <c r="A321" s="2">
        <v>4.0785137166967615</v>
      </c>
      <c r="B321" s="2">
        <v>9.154207365703769</v>
      </c>
      <c r="C321" s="2">
        <v>6.2932828760643353</v>
      </c>
      <c r="D321" s="2">
        <v>1.6010871634818613</v>
      </c>
      <c r="E321" s="2">
        <v>0.22355221112957224</v>
      </c>
      <c r="F321" s="1">
        <v>14</v>
      </c>
      <c r="G321" s="1">
        <v>11</v>
      </c>
    </row>
    <row r="322" spans="1:7" x14ac:dyDescent="0.25">
      <c r="A322" s="2">
        <v>-0.9226339393062517</v>
      </c>
      <c r="B322" s="2">
        <v>-5.9902072810800746</v>
      </c>
      <c r="C322" s="2">
        <v>10.33585619678335</v>
      </c>
      <c r="D322" s="2">
        <v>-0.86389358936576177</v>
      </c>
      <c r="E322" s="2">
        <v>-1.8987288465723395E-2</v>
      </c>
      <c r="F322" s="1">
        <v>10</v>
      </c>
      <c r="G322" s="1">
        <v>13</v>
      </c>
    </row>
    <row r="323" spans="1:7" x14ac:dyDescent="0.25">
      <c r="A323" s="2">
        <v>-5.3518640419933945</v>
      </c>
      <c r="B323" s="2">
        <v>-3.5561811804072931</v>
      </c>
      <c r="C323" s="2">
        <v>-4.4947965941343426</v>
      </c>
      <c r="D323" s="2">
        <v>-3.9691245062102096</v>
      </c>
      <c r="E323" s="2">
        <v>-7.3994913186179474</v>
      </c>
      <c r="F323" s="1">
        <v>20</v>
      </c>
      <c r="G323" s="1">
        <v>13</v>
      </c>
    </row>
    <row r="324" spans="1:7" x14ac:dyDescent="0.25">
      <c r="A324" s="2">
        <v>7.9336343838367611</v>
      </c>
      <c r="B324" s="2">
        <v>-3.2836965677561238</v>
      </c>
      <c r="C324" s="2">
        <v>6.7965941343424809</v>
      </c>
      <c r="D324" s="2">
        <v>-1.1980743409367722E-3</v>
      </c>
      <c r="E324" s="2">
        <v>-9.361225915607065</v>
      </c>
      <c r="F324" s="1">
        <v>16</v>
      </c>
      <c r="G324" s="1">
        <v>9</v>
      </c>
    </row>
    <row r="325" spans="1:7" x14ac:dyDescent="0.25">
      <c r="A325" s="2">
        <v>-0.49485310632735491</v>
      </c>
      <c r="B325" s="2">
        <v>-3.0090871481079375</v>
      </c>
      <c r="C325" s="2">
        <v>-5.0558183538315991</v>
      </c>
      <c r="D325" s="2">
        <v>7.9434825723466931</v>
      </c>
      <c r="E325" s="2">
        <v>3.4995578112575458</v>
      </c>
      <c r="F325" s="1">
        <v>15</v>
      </c>
      <c r="G325" s="1">
        <v>14</v>
      </c>
    </row>
    <row r="326" spans="1:7" x14ac:dyDescent="0.25">
      <c r="A326" s="2">
        <v>-3.2901668823324144</v>
      </c>
      <c r="B326" s="2">
        <v>-2.9060698201064952</v>
      </c>
      <c r="C326" s="2">
        <v>-4.3320719016083249</v>
      </c>
      <c r="D326" s="2">
        <v>-5.3482709032949058</v>
      </c>
      <c r="E326" s="2">
        <v>3.4615920918004122</v>
      </c>
      <c r="F326" s="1">
        <v>13</v>
      </c>
      <c r="G326" s="1">
        <v>10</v>
      </c>
    </row>
    <row r="327" spans="1:7" x14ac:dyDescent="0.25">
      <c r="A327" s="2">
        <v>2.0816999090602621</v>
      </c>
      <c r="B327" s="2">
        <v>-2.3565644899790641</v>
      </c>
      <c r="C327" s="2">
        <v>-11.189214758751183</v>
      </c>
      <c r="D327" s="2">
        <v>-3.6264779436169237E-2</v>
      </c>
      <c r="E327" s="2">
        <v>-1.0539581530319992</v>
      </c>
      <c r="F327" s="1">
        <v>9</v>
      </c>
      <c r="G327" s="1">
        <v>11</v>
      </c>
    </row>
    <row r="328" spans="1:7" x14ac:dyDescent="0.25">
      <c r="A328" s="2">
        <v>6.3023828766308725</v>
      </c>
      <c r="B328" s="2">
        <v>-2.1597612051991746</v>
      </c>
      <c r="C328" s="2">
        <v>-5.5203405865657516</v>
      </c>
      <c r="D328" s="2">
        <v>1.2663646915199933</v>
      </c>
      <c r="E328" s="2">
        <v>2.9716814020066522</v>
      </c>
      <c r="F328" s="1">
        <v>10</v>
      </c>
      <c r="G328" s="1">
        <v>12</v>
      </c>
    </row>
    <row r="329" spans="1:7" x14ac:dyDescent="0.25">
      <c r="A329" s="2">
        <v>19.29364157654345</v>
      </c>
      <c r="B329" s="2">
        <v>-1.5808030260232044</v>
      </c>
      <c r="C329" s="2">
        <v>0.5439924314096487</v>
      </c>
      <c r="D329" s="2">
        <v>5.7698811845795719</v>
      </c>
      <c r="E329" s="2">
        <v>4.5442432161071338</v>
      </c>
      <c r="F329" s="1">
        <v>18</v>
      </c>
      <c r="G329" s="1">
        <v>10</v>
      </c>
    </row>
    <row r="330" spans="1:7" x14ac:dyDescent="0.25">
      <c r="A330" s="2">
        <v>8.8341432779561728</v>
      </c>
      <c r="B330" s="2">
        <v>-0.84050276048947126</v>
      </c>
      <c r="C330" s="2">
        <v>-6.4683065279091769</v>
      </c>
      <c r="D330" s="2">
        <v>0.15180167186481408</v>
      </c>
      <c r="E330" s="2">
        <v>-2.9477193897473626</v>
      </c>
      <c r="F330" s="1">
        <v>8</v>
      </c>
      <c r="G330" s="1">
        <v>11</v>
      </c>
    </row>
    <row r="331" spans="1:7" x14ac:dyDescent="0.25">
      <c r="A331" s="2">
        <v>15.777971616946161</v>
      </c>
      <c r="B331" s="2">
        <v>-0.70757101487834007</v>
      </c>
      <c r="C331" s="2">
        <v>3.3576158940397356</v>
      </c>
      <c r="D331" s="2">
        <v>-1.7896796149841976</v>
      </c>
      <c r="E331" s="2">
        <v>-8.7230789581080899</v>
      </c>
      <c r="F331" s="1">
        <v>11</v>
      </c>
      <c r="G331" s="1">
        <v>9</v>
      </c>
    </row>
    <row r="332" spans="1:7" x14ac:dyDescent="0.25">
      <c r="A332" s="2">
        <v>1.313606440089643E-2</v>
      </c>
      <c r="B332" s="2">
        <v>-0.41144295058620628</v>
      </c>
      <c r="C332" s="2">
        <v>-12.963103122043519</v>
      </c>
      <c r="D332" s="2">
        <v>0.41826656645862381</v>
      </c>
      <c r="E332" s="2">
        <v>-6.2055976236006245</v>
      </c>
      <c r="F332" s="1">
        <v>8</v>
      </c>
      <c r="G332" s="1">
        <v>11</v>
      </c>
    </row>
    <row r="333" spans="1:7" x14ac:dyDescent="0.25">
      <c r="A333" s="2">
        <v>4.788274287013337</v>
      </c>
      <c r="B333" s="2">
        <v>-0.22451564139919356</v>
      </c>
      <c r="C333" s="2">
        <v>11.466414380321662</v>
      </c>
      <c r="D333" s="2">
        <v>-3.4229956751631105</v>
      </c>
      <c r="E333" s="2">
        <v>2.7859966899559367</v>
      </c>
      <c r="F333" s="1">
        <v>12</v>
      </c>
      <c r="G333" s="1">
        <v>7</v>
      </c>
    </row>
    <row r="334" spans="1:7" x14ac:dyDescent="0.25">
      <c r="A334" s="2">
        <v>11.018876880872995</v>
      </c>
      <c r="B334" s="2">
        <v>-0.18802785083244089</v>
      </c>
      <c r="C334" s="2">
        <v>13.455061494796595</v>
      </c>
      <c r="D334" s="2">
        <v>0.64828346087888344</v>
      </c>
      <c r="E334" s="2">
        <v>1.3176231782854302</v>
      </c>
      <c r="F334" s="1">
        <v>9</v>
      </c>
      <c r="G334" s="1">
        <v>8</v>
      </c>
    </row>
    <row r="335" spans="1:7" x14ac:dyDescent="0.25">
      <c r="A335" s="2">
        <v>14.258969945833087</v>
      </c>
      <c r="B335" s="2">
        <v>-0.16550648827978875</v>
      </c>
      <c r="C335" s="2">
        <v>9.1220435193945129</v>
      </c>
      <c r="D335" s="2">
        <v>-5.8805526775075121</v>
      </c>
      <c r="E335" s="2">
        <v>-1.4977631457877578</v>
      </c>
      <c r="F335" s="1">
        <v>10</v>
      </c>
      <c r="G335" s="1">
        <v>7</v>
      </c>
    </row>
    <row r="336" spans="1:7" x14ac:dyDescent="0.25">
      <c r="A336" s="2">
        <v>-5.0040550781413913</v>
      </c>
      <c r="B336" s="2">
        <v>5.381815905275289E-2</v>
      </c>
      <c r="C336" s="2">
        <v>1.3453169347209073</v>
      </c>
      <c r="D336" s="2">
        <v>1.0261216660466743</v>
      </c>
      <c r="E336" s="2">
        <v>8.4223058870993555</v>
      </c>
      <c r="F336" s="1">
        <v>17</v>
      </c>
      <c r="G336" s="1">
        <v>10</v>
      </c>
    </row>
    <row r="337" spans="1:7" x14ac:dyDescent="0.25">
      <c r="A337" s="2">
        <v>-2.5974411477800459</v>
      </c>
      <c r="B337" s="2">
        <v>0.13768437080580043</v>
      </c>
      <c r="C337" s="2">
        <v>-4.8684957426679283</v>
      </c>
      <c r="D337" s="2">
        <v>14.109367796964943</v>
      </c>
      <c r="E337" s="2">
        <v>-3.7784291129792109</v>
      </c>
      <c r="F337" s="1">
        <v>13</v>
      </c>
      <c r="G337" s="1">
        <v>14</v>
      </c>
    </row>
    <row r="338" spans="1:7" x14ac:dyDescent="0.25">
      <c r="A338" s="2">
        <v>-2.1763269109651446</v>
      </c>
      <c r="B338" s="2">
        <v>0.23250089876819402</v>
      </c>
      <c r="C338" s="2">
        <v>-9.5042573320719015</v>
      </c>
      <c r="D338" s="2">
        <v>-5.1164065977616699</v>
      </c>
      <c r="E338" s="2">
        <v>-0.14329247683053836</v>
      </c>
      <c r="F338" s="1">
        <v>18</v>
      </c>
      <c r="G338" s="1">
        <v>9</v>
      </c>
    </row>
    <row r="339" spans="1:7" x14ac:dyDescent="0.25">
      <c r="A339" s="2">
        <v>-1.9576480048708618</v>
      </c>
      <c r="B339" s="2">
        <v>0.42114715294155758</v>
      </c>
      <c r="C339" s="2">
        <v>-8.5525070955534535</v>
      </c>
      <c r="D339" s="2">
        <v>7.0498699218034746</v>
      </c>
      <c r="E339" s="2">
        <v>-3.5347072702716105</v>
      </c>
      <c r="F339" s="1">
        <v>17</v>
      </c>
      <c r="G339" s="1">
        <v>8</v>
      </c>
    </row>
    <row r="340" spans="1:7" x14ac:dyDescent="0.25">
      <c r="A340" s="2">
        <v>7.3941948863212019</v>
      </c>
      <c r="B340" s="2">
        <v>0.54292963037732989</v>
      </c>
      <c r="C340" s="2">
        <v>12.309366130558182</v>
      </c>
      <c r="D340" s="2">
        <v>4.3373531328426909</v>
      </c>
      <c r="E340" s="2">
        <v>5.0153273655741941</v>
      </c>
      <c r="F340" s="1">
        <v>11</v>
      </c>
      <c r="G340" s="1">
        <v>8</v>
      </c>
    </row>
    <row r="341" spans="1:7" x14ac:dyDescent="0.25">
      <c r="A341" s="2">
        <v>2.9560517355566844</v>
      </c>
      <c r="B341" s="2">
        <v>0.8217329574690666</v>
      </c>
      <c r="C341" s="2">
        <v>1.5364238410596016</v>
      </c>
      <c r="D341" s="2">
        <v>3.3537744032684715</v>
      </c>
      <c r="E341" s="2">
        <v>3.4819647731201258</v>
      </c>
      <c r="F341" s="1">
        <v>15</v>
      </c>
      <c r="G341" s="1">
        <v>9</v>
      </c>
    </row>
    <row r="342" spans="1:7" x14ac:dyDescent="0.25">
      <c r="A342" s="2">
        <v>7.227120709605515</v>
      </c>
      <c r="B342" s="2">
        <v>1.2299823917273898</v>
      </c>
      <c r="C342" s="2">
        <v>-9.9460737937559127</v>
      </c>
      <c r="D342" s="2">
        <v>4.2318631161208033</v>
      </c>
      <c r="E342" s="2">
        <v>2.0839577296574134</v>
      </c>
      <c r="F342" s="1">
        <v>19</v>
      </c>
      <c r="G342" s="1">
        <v>7</v>
      </c>
    </row>
    <row r="343" spans="1:7" x14ac:dyDescent="0.25">
      <c r="A343" s="2">
        <v>-9.2790803541429341</v>
      </c>
      <c r="B343" s="2">
        <v>1.3228133790689753</v>
      </c>
      <c r="C343" s="2">
        <v>-8.4957426679280985</v>
      </c>
      <c r="D343" s="2">
        <v>5.0705651420867026E-2</v>
      </c>
      <c r="E343" s="2">
        <v>11.539735401631333</v>
      </c>
      <c r="F343" s="1">
        <v>12</v>
      </c>
      <c r="G343" s="1">
        <v>12</v>
      </c>
    </row>
    <row r="344" spans="1:7" x14ac:dyDescent="0.25">
      <c r="A344" s="2">
        <v>7.024976417189464</v>
      </c>
      <c r="B344" s="2">
        <v>1.3670324430349865</v>
      </c>
      <c r="C344" s="2">
        <v>5.8391674550614958</v>
      </c>
      <c r="D344" s="2">
        <v>10.311067811318207</v>
      </c>
      <c r="E344" s="2">
        <v>-1.73021293853526</v>
      </c>
      <c r="F344" s="1">
        <v>14</v>
      </c>
      <c r="G344" s="1">
        <v>10</v>
      </c>
    </row>
    <row r="345" spans="1:7" x14ac:dyDescent="0.25">
      <c r="A345" s="2">
        <v>17.934783732518554</v>
      </c>
      <c r="B345" s="2">
        <v>1.4430997377203312</v>
      </c>
      <c r="C345" s="2">
        <v>8.1740775780510866</v>
      </c>
      <c r="D345" s="2">
        <v>6.1699168628547296E-2</v>
      </c>
      <c r="E345" s="2">
        <v>6.7982666728785262</v>
      </c>
      <c r="F345" s="1">
        <v>9</v>
      </c>
      <c r="G345" s="1">
        <v>13</v>
      </c>
    </row>
    <row r="346" spans="1:7" x14ac:dyDescent="0.25">
      <c r="A346" s="2">
        <v>2.4515823093242943</v>
      </c>
      <c r="B346" s="2">
        <v>1.4645228854205925</v>
      </c>
      <c r="C346" s="2">
        <v>10.44938505203406</v>
      </c>
      <c r="D346" s="2">
        <v>1.053673671168508</v>
      </c>
      <c r="E346" s="2">
        <v>1.1003278410062194</v>
      </c>
      <c r="F346" s="1">
        <v>4</v>
      </c>
      <c r="G346" s="1">
        <v>11</v>
      </c>
    </row>
    <row r="347" spans="1:7" x14ac:dyDescent="0.25">
      <c r="A347" s="2">
        <v>11.34040144784376</v>
      </c>
      <c r="B347" s="2">
        <v>1.7294871137564769</v>
      </c>
      <c r="C347" s="2">
        <v>-10.605487228003785</v>
      </c>
      <c r="D347" s="2">
        <v>-2.0122215998242607</v>
      </c>
      <c r="E347" s="2">
        <v>-1.1611923109740019E-3</v>
      </c>
      <c r="F347" s="1">
        <v>8</v>
      </c>
      <c r="G347" s="1">
        <v>11</v>
      </c>
    </row>
    <row r="348" spans="1:7" x14ac:dyDescent="0.25">
      <c r="A348" s="2">
        <v>12.85529220290482</v>
      </c>
      <c r="B348" s="2">
        <v>1.9104538220417453</v>
      </c>
      <c r="C348" s="2">
        <v>7.9224219489120138</v>
      </c>
      <c r="D348" s="2">
        <v>3.8788313789438691</v>
      </c>
      <c r="E348" s="2">
        <v>-2.5687215788348112</v>
      </c>
      <c r="F348" s="1">
        <v>8</v>
      </c>
      <c r="G348" s="1">
        <v>7</v>
      </c>
    </row>
    <row r="349" spans="1:7" x14ac:dyDescent="0.25">
      <c r="A349" s="2">
        <v>7.6387034419458359</v>
      </c>
      <c r="B349" s="2">
        <v>2.7723575082418392</v>
      </c>
      <c r="C349" s="2">
        <v>-8.2809839167455053</v>
      </c>
      <c r="D349" s="2">
        <v>-2.1373567021044435</v>
      </c>
      <c r="E349" s="2">
        <v>-0.59093440035940148</v>
      </c>
      <c r="F349" s="1">
        <v>10</v>
      </c>
      <c r="G349" s="1">
        <v>9</v>
      </c>
    </row>
    <row r="350" spans="1:7" x14ac:dyDescent="0.25">
      <c r="A350" s="2">
        <v>-8.0292527349665761</v>
      </c>
      <c r="B350" s="2">
        <v>3.7633849994235788</v>
      </c>
      <c r="C350" s="2">
        <v>4.2781456953642376</v>
      </c>
      <c r="D350" s="2">
        <v>14.694172890204936</v>
      </c>
      <c r="E350" s="2">
        <v>0.82869587963796221</v>
      </c>
      <c r="F350" s="1">
        <v>8</v>
      </c>
      <c r="G350" s="1">
        <v>9</v>
      </c>
    </row>
    <row r="351" spans="1:7" x14ac:dyDescent="0.25">
      <c r="A351" s="2">
        <v>6.378962330520153</v>
      </c>
      <c r="B351" s="2">
        <v>4.3295505671849241</v>
      </c>
      <c r="C351" s="2">
        <v>-1.0132450331125842</v>
      </c>
      <c r="D351" s="2">
        <v>-9.5888354250462733</v>
      </c>
      <c r="E351" s="2">
        <v>-4.3045263232197613</v>
      </c>
      <c r="F351" s="1">
        <v>8</v>
      </c>
      <c r="G351" s="1">
        <v>8</v>
      </c>
    </row>
    <row r="352" spans="1:7" x14ac:dyDescent="0.25">
      <c r="A352" s="2">
        <v>3.7422371456632391</v>
      </c>
      <c r="B352" s="2">
        <v>4.9839911222661613</v>
      </c>
      <c r="C352" s="2">
        <v>5.4843897824030279</v>
      </c>
      <c r="D352" s="2">
        <v>0.50681156001810446</v>
      </c>
      <c r="E352" s="2">
        <v>-2.0522991184843704</v>
      </c>
      <c r="F352" s="1">
        <v>13</v>
      </c>
      <c r="G352" s="1">
        <v>11</v>
      </c>
    </row>
    <row r="353" spans="1:7" x14ac:dyDescent="0.25">
      <c r="A353" s="2">
        <v>3.517919372417964</v>
      </c>
      <c r="B353" s="2">
        <v>5.2516770134971011</v>
      </c>
      <c r="C353" s="2">
        <v>14.290444654683068</v>
      </c>
      <c r="D353" s="2">
        <v>0.85759229780815072</v>
      </c>
      <c r="E353" s="2">
        <v>-3.8430487115401775</v>
      </c>
      <c r="F353" s="1">
        <v>9</v>
      </c>
      <c r="G353" s="1">
        <v>10</v>
      </c>
    </row>
    <row r="354" spans="1:7" x14ac:dyDescent="0.25">
      <c r="A354" s="2">
        <v>-5.2793591243680567</v>
      </c>
      <c r="B354" s="2">
        <v>5.3946200220379978</v>
      </c>
      <c r="C354" s="2">
        <v>10.982024597918638</v>
      </c>
      <c r="D354" s="2">
        <v>2.6815668691881003</v>
      </c>
      <c r="E354" s="2">
        <v>5.6929350244463421</v>
      </c>
      <c r="F354" s="1">
        <v>9</v>
      </c>
      <c r="G354" s="1">
        <v>10</v>
      </c>
    </row>
    <row r="355" spans="1:7" x14ac:dyDescent="0.25">
      <c r="A355" s="2">
        <v>8.9735688157379627</v>
      </c>
      <c r="B355" s="2">
        <v>5.6306884668301791</v>
      </c>
      <c r="C355" s="2">
        <v>15.077578051087983</v>
      </c>
      <c r="D355" s="2">
        <v>0.91623196870496026</v>
      </c>
      <c r="E355" s="2">
        <v>10.567758413846605</v>
      </c>
      <c r="F355" s="1">
        <v>14</v>
      </c>
      <c r="G355" s="1">
        <v>11</v>
      </c>
    </row>
    <row r="356" spans="1:7" x14ac:dyDescent="0.25">
      <c r="A356" s="2">
        <v>3.9187700672773644</v>
      </c>
      <c r="B356" s="2">
        <v>6.5050266509060748</v>
      </c>
      <c r="C356" s="2">
        <v>0.28666035950804236</v>
      </c>
      <c r="D356" s="2">
        <v>2.4094687917851845</v>
      </c>
      <c r="E356" s="2">
        <v>3.6192245766433189</v>
      </c>
      <c r="F356" s="1">
        <v>11</v>
      </c>
      <c r="G356" s="1">
        <v>11</v>
      </c>
    </row>
    <row r="357" spans="1:7" x14ac:dyDescent="0.25">
      <c r="A357" s="2">
        <v>6.7608227760065347</v>
      </c>
      <c r="B357" s="2">
        <v>7.901828613888938</v>
      </c>
      <c r="C357" s="2">
        <v>3.6527909176915792</v>
      </c>
      <c r="D357" s="2">
        <v>7.7745098254410552</v>
      </c>
      <c r="E357" s="2">
        <v>2.4905700734525453</v>
      </c>
      <c r="F357" s="1">
        <v>15</v>
      </c>
      <c r="G357" s="1">
        <v>9</v>
      </c>
    </row>
    <row r="358" spans="1:7" x14ac:dyDescent="0.25">
      <c r="A358" s="2">
        <v>12.278490663040429</v>
      </c>
      <c r="B358" s="2">
        <v>9.4040910350158811</v>
      </c>
      <c r="C358" s="2">
        <v>-1.3926206244087034</v>
      </c>
      <c r="D358" s="2">
        <v>-3.3826823225070255</v>
      </c>
      <c r="E358" s="2">
        <v>4.4743940230109729</v>
      </c>
      <c r="F358" s="1">
        <v>9</v>
      </c>
      <c r="G358" s="1">
        <v>5</v>
      </c>
    </row>
    <row r="359" spans="1:7" x14ac:dyDescent="0.25">
      <c r="A359" s="2">
        <v>-8.9482061816379428</v>
      </c>
      <c r="B359" s="2">
        <v>9.8329359767958522</v>
      </c>
      <c r="C359" s="2">
        <v>-4.0302743614001884</v>
      </c>
      <c r="D359" s="2">
        <v>3.104561486298917</v>
      </c>
      <c r="E359" s="2">
        <v>-4.1288801589398645</v>
      </c>
      <c r="F359" s="1">
        <v>8</v>
      </c>
      <c r="G359" s="1">
        <v>9</v>
      </c>
    </row>
    <row r="360" spans="1:7" x14ac:dyDescent="0.25">
      <c r="A360" s="2">
        <v>5.3903961593750864</v>
      </c>
      <c r="B360" s="2">
        <v>10.905684977537021</v>
      </c>
      <c r="C360" s="2">
        <v>-12.443708609271523</v>
      </c>
      <c r="D360" s="2">
        <v>-3.7941149882215539</v>
      </c>
      <c r="E360" s="2">
        <v>-3.5460191106249113</v>
      </c>
      <c r="F360" s="1">
        <v>15</v>
      </c>
      <c r="G360" s="1">
        <v>11</v>
      </c>
    </row>
    <row r="361" spans="1:7" x14ac:dyDescent="0.25">
      <c r="A361" s="2">
        <v>-4.8174085754435509</v>
      </c>
      <c r="B361" s="2">
        <v>3.4808214801741997</v>
      </c>
      <c r="C361" s="2">
        <v>7.2052980132450344</v>
      </c>
      <c r="D361" s="2">
        <v>-10.131030691508204</v>
      </c>
      <c r="E361" s="2">
        <v>-12.155375538393855</v>
      </c>
      <c r="F361" s="1">
        <v>10</v>
      </c>
      <c r="G361" s="1">
        <v>7</v>
      </c>
    </row>
    <row r="362" spans="1:7" x14ac:dyDescent="0.25">
      <c r="A362" s="2">
        <v>-2.5657088776351884</v>
      </c>
      <c r="B362" s="2">
        <v>4.7823572837514803</v>
      </c>
      <c r="C362" s="2">
        <v>-10.759697256385998</v>
      </c>
      <c r="D362" s="2">
        <v>-0.10619355331873526</v>
      </c>
      <c r="E362" s="2">
        <v>4.5581812224118039</v>
      </c>
      <c r="F362" s="1">
        <v>14</v>
      </c>
      <c r="G362" s="1">
        <v>11</v>
      </c>
    </row>
    <row r="363" spans="1:7" x14ac:dyDescent="0.25">
      <c r="A363" s="2">
        <v>20.79583578556776</v>
      </c>
      <c r="B363" s="2">
        <v>2.6419245993238292</v>
      </c>
      <c r="C363" s="2">
        <v>-12.923368022705771</v>
      </c>
      <c r="D363" s="2">
        <v>2.7147691101446982</v>
      </c>
      <c r="E363" s="2">
        <v>7.5929604059201665</v>
      </c>
      <c r="F363" s="1">
        <v>13</v>
      </c>
      <c r="G363" s="1">
        <v>9</v>
      </c>
    </row>
    <row r="364" spans="1:7" x14ac:dyDescent="0.25">
      <c r="A364" s="2">
        <v>-0.16091393667738885</v>
      </c>
      <c r="B364" s="2">
        <v>-6.9814655565423891</v>
      </c>
      <c r="C364" s="2">
        <v>7.5714285714285694</v>
      </c>
      <c r="D364" s="2">
        <v>3.7359724986628864</v>
      </c>
      <c r="E364" s="2">
        <v>3.8319610717298929</v>
      </c>
      <c r="F364" s="1">
        <v>9</v>
      </c>
      <c r="G364" s="1">
        <v>7</v>
      </c>
    </row>
    <row r="365" spans="1:7" x14ac:dyDescent="0.25">
      <c r="A365" s="2">
        <v>10.004699338926002</v>
      </c>
      <c r="B365" s="2">
        <v>-6.7445058069424704</v>
      </c>
      <c r="C365" s="2">
        <v>10.083254493850522</v>
      </c>
      <c r="D365" s="2">
        <v>-4.6226532928529194</v>
      </c>
      <c r="E365" s="2">
        <v>6.0146915125660598</v>
      </c>
      <c r="F365" s="1">
        <v>17</v>
      </c>
      <c r="G365" s="1">
        <v>7</v>
      </c>
    </row>
    <row r="366" spans="1:7" x14ac:dyDescent="0.25">
      <c r="A366" s="2">
        <v>-0.97569386020768434</v>
      </c>
      <c r="B366" s="2">
        <v>-6.5327572504756972</v>
      </c>
      <c r="C366" s="2">
        <v>4.0596026490066208</v>
      </c>
      <c r="D366" s="2">
        <v>4.5636865737207701</v>
      </c>
      <c r="E366" s="2">
        <v>0.65339077587123029</v>
      </c>
      <c r="F366" s="1">
        <v>15</v>
      </c>
      <c r="G366" s="1">
        <v>13</v>
      </c>
    </row>
    <row r="367" spans="1:7" x14ac:dyDescent="0.25">
      <c r="A367" s="2">
        <v>-3.151596269570291</v>
      </c>
      <c r="B367" s="2">
        <v>-3.5554172048578039</v>
      </c>
      <c r="C367" s="2">
        <v>10.614947965941344</v>
      </c>
      <c r="D367" s="2">
        <v>-8.9952991826692603</v>
      </c>
      <c r="E367" s="2">
        <v>3.1705139968398726</v>
      </c>
      <c r="F367" s="1">
        <v>11</v>
      </c>
      <c r="G367" s="1">
        <v>14</v>
      </c>
    </row>
    <row r="368" spans="1:7" x14ac:dyDescent="0.25">
      <c r="A368" s="2">
        <v>5.2569550967309624</v>
      </c>
      <c r="B368" s="2">
        <v>-2.6931275518436451</v>
      </c>
      <c r="C368" s="2">
        <v>-6.906338694418146E-2</v>
      </c>
      <c r="D368" s="2">
        <v>2.241161112880218</v>
      </c>
      <c r="E368" s="2">
        <v>-7.381665222463198</v>
      </c>
      <c r="F368" s="1">
        <v>10</v>
      </c>
      <c r="G368" s="1">
        <v>11</v>
      </c>
    </row>
    <row r="369" spans="1:7" x14ac:dyDescent="0.25">
      <c r="A369" s="2">
        <v>-2.6937748265918344</v>
      </c>
      <c r="B369" s="2">
        <v>-2.2507300021388801</v>
      </c>
      <c r="C369" s="2">
        <v>4.2317880794701992</v>
      </c>
      <c r="D369" s="2">
        <v>4.7936750464315994</v>
      </c>
      <c r="E369" s="2">
        <v>8.2490244090440683</v>
      </c>
      <c r="F369" s="1">
        <v>11</v>
      </c>
      <c r="G369" s="1">
        <v>9</v>
      </c>
    </row>
    <row r="370" spans="1:7" x14ac:dyDescent="0.25">
      <c r="A370" s="2">
        <v>-16.805585568770766</v>
      </c>
      <c r="B370" s="2">
        <v>-2.0411460430623265</v>
      </c>
      <c r="C370" s="2">
        <v>-0.5099337748344368</v>
      </c>
      <c r="D370" s="2">
        <v>-4.2259203352557959</v>
      </c>
      <c r="E370" s="2">
        <v>1.1709898949920898</v>
      </c>
      <c r="F370" s="1">
        <v>12</v>
      </c>
      <c r="G370" s="1">
        <v>9</v>
      </c>
    </row>
    <row r="371" spans="1:7" x14ac:dyDescent="0.25">
      <c r="A371" s="2">
        <v>0.46213540877215564</v>
      </c>
      <c r="B371" s="2">
        <v>-2.0100140394206392</v>
      </c>
      <c r="C371" s="2">
        <v>13.011352885525071</v>
      </c>
      <c r="D371" s="2">
        <v>-3.024148142384365</v>
      </c>
      <c r="E371" s="2">
        <v>9.322250894503668</v>
      </c>
      <c r="F371" s="1">
        <v>14</v>
      </c>
      <c r="G371" s="1">
        <v>9</v>
      </c>
    </row>
    <row r="372" spans="1:7" x14ac:dyDescent="0.25">
      <c r="A372" s="2">
        <v>6.388202796690166</v>
      </c>
      <c r="B372" s="2">
        <v>-1.6025604130263673</v>
      </c>
      <c r="C372" s="2">
        <v>11.720908230842003</v>
      </c>
      <c r="D372" s="2">
        <v>-4.3474401960964313</v>
      </c>
      <c r="E372" s="2">
        <v>-5.1617591856920626</v>
      </c>
      <c r="F372" s="1">
        <v>10</v>
      </c>
      <c r="G372" s="1">
        <v>10</v>
      </c>
    </row>
    <row r="373" spans="1:7" x14ac:dyDescent="0.25">
      <c r="A373" s="2">
        <v>6.8988840717356652</v>
      </c>
      <c r="B373" s="2">
        <v>-0.50411875539430184</v>
      </c>
      <c r="C373" s="2">
        <v>-12.210974456007568</v>
      </c>
      <c r="D373" s="2">
        <v>0.83343952913419339</v>
      </c>
      <c r="E373" s="2">
        <v>-0.26384031520865392</v>
      </c>
      <c r="F373" s="1">
        <v>9</v>
      </c>
      <c r="G373" s="1">
        <v>13</v>
      </c>
    </row>
    <row r="374" spans="1:7" x14ac:dyDescent="0.25">
      <c r="A374" s="2">
        <v>-5.810194802004844</v>
      </c>
      <c r="B374" s="2">
        <v>-9.6267225068004336E-2</v>
      </c>
      <c r="C374" s="2">
        <v>12.43708609271523</v>
      </c>
      <c r="D374" s="2">
        <v>-5.8380679062509442</v>
      </c>
      <c r="E374" s="2">
        <v>-1.3641697427810868</v>
      </c>
      <c r="F374" s="1">
        <v>5</v>
      </c>
      <c r="G374" s="1">
        <v>7</v>
      </c>
    </row>
    <row r="375" spans="1:7" x14ac:dyDescent="0.25">
      <c r="A375" s="2">
        <v>1.7866962075931951</v>
      </c>
      <c r="B375" s="2">
        <v>0.38993556851346511</v>
      </c>
      <c r="C375" s="2">
        <v>-8.8978240302743608</v>
      </c>
      <c r="D375" s="2">
        <v>4.8055666896572804</v>
      </c>
      <c r="E375" s="2">
        <v>4.723089664868894</v>
      </c>
      <c r="F375" s="1">
        <v>14</v>
      </c>
      <c r="G375" s="1">
        <v>8</v>
      </c>
    </row>
    <row r="376" spans="1:7" x14ac:dyDescent="0.25">
      <c r="A376" s="2">
        <v>7.3673284128308296</v>
      </c>
      <c r="B376" s="2">
        <v>0.39894411353452597</v>
      </c>
      <c r="C376" s="2">
        <v>-6.7086092715231791</v>
      </c>
      <c r="D376" s="2">
        <v>1.9260268830577842</v>
      </c>
      <c r="E376" s="2">
        <v>0.56911472306819633</v>
      </c>
      <c r="F376" s="1">
        <v>19</v>
      </c>
      <c r="G376" s="1">
        <v>10</v>
      </c>
    </row>
    <row r="377" spans="1:7" x14ac:dyDescent="0.25">
      <c r="A377" s="2">
        <v>0.10012013767845929</v>
      </c>
      <c r="B377" s="2">
        <v>0.53514662946690805</v>
      </c>
      <c r="C377" s="2">
        <v>-7.3755912961210974</v>
      </c>
      <c r="D377" s="2">
        <v>12.395697879884391</v>
      </c>
      <c r="E377" s="2">
        <v>1.5017446963174734</v>
      </c>
      <c r="F377" s="1">
        <v>17</v>
      </c>
      <c r="G377" s="1">
        <v>7</v>
      </c>
    </row>
    <row r="378" spans="1:7" x14ac:dyDescent="0.25">
      <c r="A378" s="2">
        <v>-4.379686965374276</v>
      </c>
      <c r="B378" s="2">
        <v>0.75777387943526264</v>
      </c>
      <c r="C378" s="2">
        <v>4.0397350993377472</v>
      </c>
      <c r="D378" s="2">
        <v>3.9930070700676881</v>
      </c>
      <c r="E378" s="2">
        <v>3.3926694464316824</v>
      </c>
      <c r="F378" s="1">
        <v>12</v>
      </c>
      <c r="G378" s="1">
        <v>11</v>
      </c>
    </row>
    <row r="379" spans="1:7" x14ac:dyDescent="0.25">
      <c r="A379" s="2">
        <v>6.243102011969313</v>
      </c>
      <c r="B379" s="2">
        <v>0.91697524263872765</v>
      </c>
      <c r="C379" s="2">
        <v>-0.27625354777672584</v>
      </c>
      <c r="D379" s="2">
        <v>3.4799554244556932</v>
      </c>
      <c r="E379" s="2">
        <v>1.0610376698896289</v>
      </c>
      <c r="F379" s="1">
        <v>13</v>
      </c>
      <c r="G379" s="1">
        <v>12</v>
      </c>
    </row>
    <row r="380" spans="1:7" x14ac:dyDescent="0.25">
      <c r="A380" s="2">
        <v>-2.7578942030668259</v>
      </c>
      <c r="B380" s="2">
        <v>0.99827497403020971</v>
      </c>
      <c r="C380" s="2">
        <v>11.869441816461684</v>
      </c>
      <c r="D380" s="2">
        <v>-0.85556034416076732</v>
      </c>
      <c r="E380" s="2">
        <v>3.0114717952092178</v>
      </c>
      <c r="F380" s="1">
        <v>8</v>
      </c>
      <c r="G380" s="1">
        <v>10</v>
      </c>
    </row>
    <row r="381" spans="1:7" x14ac:dyDescent="0.25">
      <c r="A381" s="2">
        <v>4.4390101316384971</v>
      </c>
      <c r="B381" s="2">
        <v>1.3356776131913648</v>
      </c>
      <c r="C381" s="2">
        <v>5.3718070009460739</v>
      </c>
      <c r="D381" s="2">
        <v>-1.8456703825620935</v>
      </c>
      <c r="E381" s="2">
        <v>3.6305193639709614</v>
      </c>
      <c r="F381" s="1">
        <v>19</v>
      </c>
      <c r="G381" s="1">
        <v>8</v>
      </c>
    </row>
    <row r="382" spans="1:7" x14ac:dyDescent="0.25">
      <c r="A382" s="2">
        <v>-1.8941470847930759</v>
      </c>
      <c r="B382" s="2">
        <v>1.5909091113499017</v>
      </c>
      <c r="C382" s="2">
        <v>-8.0529801324503314</v>
      </c>
      <c r="D382" s="2">
        <v>0.17680709182168353</v>
      </c>
      <c r="E382" s="2">
        <v>1.9584986198897241</v>
      </c>
      <c r="F382" s="1">
        <v>10</v>
      </c>
      <c r="G382" s="1">
        <v>12</v>
      </c>
    </row>
    <row r="383" spans="1:7" x14ac:dyDescent="0.25">
      <c r="A383" s="2">
        <v>8.5844687924254686</v>
      </c>
      <c r="B383" s="2">
        <v>1.9960469368597842</v>
      </c>
      <c r="C383" s="2">
        <v>6.7738883632923397</v>
      </c>
      <c r="D383" s="2">
        <v>1.3627768142498098</v>
      </c>
      <c r="E383" s="2">
        <v>4.8436716092983261</v>
      </c>
      <c r="F383" s="1">
        <v>10</v>
      </c>
      <c r="G383" s="1">
        <v>10</v>
      </c>
    </row>
    <row r="384" spans="1:7" x14ac:dyDescent="0.25">
      <c r="A384" s="2">
        <v>15.740354916080832</v>
      </c>
      <c r="B384" s="2">
        <v>2.08981299844163</v>
      </c>
      <c r="C384" s="2">
        <v>-7.2762535477767267</v>
      </c>
      <c r="D384" s="2">
        <v>-7.0906126408488488</v>
      </c>
      <c r="E384" s="2">
        <v>2.0204636307898909</v>
      </c>
      <c r="F384" s="1">
        <v>15</v>
      </c>
      <c r="G384" s="1">
        <v>8</v>
      </c>
    </row>
    <row r="385" spans="1:7" x14ac:dyDescent="0.25">
      <c r="A385" s="2">
        <v>-2.8561378207523376</v>
      </c>
      <c r="B385" s="2">
        <v>2.3905328741093399</v>
      </c>
      <c r="C385" s="2">
        <v>3.8098391674550598</v>
      </c>
      <c r="D385" s="2">
        <v>-2.9963403418776577</v>
      </c>
      <c r="E385" s="2">
        <v>2.803811417426914</v>
      </c>
      <c r="F385" s="1">
        <v>20</v>
      </c>
      <c r="G385" s="1">
        <v>10</v>
      </c>
    </row>
    <row r="386" spans="1:7" x14ac:dyDescent="0.25">
      <c r="A386" s="2">
        <v>3.0936491889879107</v>
      </c>
      <c r="B386" s="2">
        <v>2.8481741234500078</v>
      </c>
      <c r="C386" s="2">
        <v>-8.443708609271523</v>
      </c>
      <c r="D386" s="2">
        <v>-0.99666276279895105</v>
      </c>
      <c r="E386" s="2">
        <v>0.34121808817144483</v>
      </c>
      <c r="F386" s="1">
        <v>10</v>
      </c>
      <c r="G386" s="1">
        <v>11</v>
      </c>
    </row>
    <row r="387" spans="1:7" x14ac:dyDescent="0.25">
      <c r="A387" s="2">
        <v>4.6288398657925427</v>
      </c>
      <c r="B387" s="2">
        <v>2.9095189726504032</v>
      </c>
      <c r="C387" s="2">
        <v>11.366130558183535</v>
      </c>
      <c r="D387" s="2">
        <v>-5.3132553572766481</v>
      </c>
      <c r="E387" s="2">
        <v>4.6361021809861995</v>
      </c>
      <c r="F387" s="1">
        <v>8</v>
      </c>
      <c r="G387" s="1">
        <v>12</v>
      </c>
    </row>
    <row r="388" spans="1:7" x14ac:dyDescent="0.25">
      <c r="A388" s="2">
        <v>-1.4910863178083673</v>
      </c>
      <c r="B388" s="2">
        <v>2.9388922409125371</v>
      </c>
      <c r="C388" s="2">
        <v>4.1078524124881746</v>
      </c>
      <c r="D388" s="2">
        <v>-5.2441792346769942</v>
      </c>
      <c r="E388" s="2">
        <v>5.7875508951401571</v>
      </c>
      <c r="F388" s="1">
        <v>20</v>
      </c>
      <c r="G388" s="1">
        <v>10</v>
      </c>
    </row>
    <row r="389" spans="1:7" x14ac:dyDescent="0.25">
      <c r="A389" s="2">
        <v>11.156537998933345</v>
      </c>
      <c r="B389" s="2">
        <v>3.0412012999149738</v>
      </c>
      <c r="C389" s="2">
        <v>4.9233680227057697</v>
      </c>
      <c r="D389" s="2">
        <v>-0.14700144371890933</v>
      </c>
      <c r="E389" s="2">
        <v>8.4547293732175604</v>
      </c>
      <c r="F389" s="1">
        <v>13</v>
      </c>
      <c r="G389" s="1">
        <v>8</v>
      </c>
    </row>
    <row r="390" spans="1:7" x14ac:dyDescent="0.25">
      <c r="A390" s="2">
        <v>2.2861634129658341</v>
      </c>
      <c r="B390" s="2">
        <v>3.0447426449100021</v>
      </c>
      <c r="C390" s="2">
        <v>15.202459791863763</v>
      </c>
      <c r="D390" s="2">
        <v>1.0525254341075196</v>
      </c>
      <c r="E390" s="2">
        <v>-0.37886865761538502</v>
      </c>
      <c r="F390" s="1">
        <v>13</v>
      </c>
      <c r="G390" s="1">
        <v>12</v>
      </c>
    </row>
    <row r="391" spans="1:7" x14ac:dyDescent="0.25">
      <c r="A391" s="2">
        <v>4.7421447157394141</v>
      </c>
      <c r="B391" s="2">
        <v>3.5401887468324276</v>
      </c>
      <c r="C391" s="2">
        <v>-11.861873226111637</v>
      </c>
      <c r="D391" s="2">
        <v>-5.0083017837721853</v>
      </c>
      <c r="E391" s="2">
        <v>4.0672246137110051</v>
      </c>
      <c r="F391" s="1">
        <v>10</v>
      </c>
      <c r="G391" s="1">
        <v>11</v>
      </c>
    </row>
    <row r="392" spans="1:7" x14ac:dyDescent="0.25">
      <c r="A392" s="2">
        <v>-7.5968425739556551</v>
      </c>
      <c r="B392" s="2">
        <v>3.6461664800881408</v>
      </c>
      <c r="C392" s="2">
        <v>9.6802270577105034</v>
      </c>
      <c r="D392" s="2">
        <v>1.4485307959432248</v>
      </c>
      <c r="E392" s="2">
        <v>1.3824303601286374</v>
      </c>
      <c r="F392" s="1">
        <v>10</v>
      </c>
      <c r="G392" s="1">
        <v>9</v>
      </c>
    </row>
    <row r="393" spans="1:7" x14ac:dyDescent="0.25">
      <c r="A393" s="2">
        <v>7.5792406783439219</v>
      </c>
      <c r="B393" s="2">
        <v>3.6503683456103317</v>
      </c>
      <c r="C393" s="2">
        <v>5.4947965941343426</v>
      </c>
      <c r="D393" s="2">
        <v>-7.2713974501937626</v>
      </c>
      <c r="E393" s="2">
        <v>8.3092123124515638E-2</v>
      </c>
      <c r="F393" s="1">
        <v>13</v>
      </c>
      <c r="G393" s="1">
        <v>9</v>
      </c>
    </row>
    <row r="394" spans="1:7" x14ac:dyDescent="0.25">
      <c r="A394" s="2">
        <v>-3.282554411678575</v>
      </c>
      <c r="B394" s="2">
        <v>3.9768962703092257</v>
      </c>
      <c r="C394" s="2">
        <v>-9.2507095553453169</v>
      </c>
      <c r="D394" s="2">
        <v>10.22782630873844</v>
      </c>
      <c r="E394" s="2">
        <v>-3.3772396313434001</v>
      </c>
      <c r="F394" s="1">
        <v>9</v>
      </c>
      <c r="G394" s="1">
        <v>11</v>
      </c>
    </row>
    <row r="395" spans="1:7" x14ac:dyDescent="0.25">
      <c r="A395" s="2">
        <v>15.526005204766989</v>
      </c>
      <c r="B395" s="2">
        <v>4.4245143196021672</v>
      </c>
      <c r="C395" s="2">
        <v>11.340586565752126</v>
      </c>
      <c r="D395" s="2">
        <v>6.7509758567495739</v>
      </c>
      <c r="E395" s="2">
        <v>8.0629417930613272</v>
      </c>
      <c r="F395" s="1">
        <v>15</v>
      </c>
      <c r="G395" s="1">
        <v>10</v>
      </c>
    </row>
    <row r="396" spans="1:7" x14ac:dyDescent="0.25">
      <c r="A396" s="2">
        <v>-0.20156834984663874</v>
      </c>
      <c r="B396" s="2">
        <v>4.5564274311473127</v>
      </c>
      <c r="C396" s="2">
        <v>11.645222327341532</v>
      </c>
      <c r="D396" s="2">
        <v>-2.3021571420656981</v>
      </c>
      <c r="E396" s="2">
        <v>-7.0970161181758158</v>
      </c>
      <c r="F396" s="1">
        <v>9</v>
      </c>
      <c r="G396" s="1">
        <v>11</v>
      </c>
    </row>
    <row r="397" spans="1:7" x14ac:dyDescent="0.25">
      <c r="A397" s="2">
        <v>4.6753878046292812</v>
      </c>
      <c r="B397" s="2">
        <v>5.0842947454511886</v>
      </c>
      <c r="C397" s="2">
        <v>-9.4304635761589406</v>
      </c>
      <c r="D397" s="2">
        <v>-3.2708826862915883</v>
      </c>
      <c r="E397" s="2">
        <v>4.9495254239009228</v>
      </c>
      <c r="F397" s="1">
        <v>12</v>
      </c>
      <c r="G397" s="1">
        <v>9</v>
      </c>
    </row>
    <row r="398" spans="1:7" x14ac:dyDescent="0.25">
      <c r="A398" s="2">
        <v>-2.7484081733273342</v>
      </c>
      <c r="B398" s="2">
        <v>5.6479256651655305</v>
      </c>
      <c r="C398" s="2">
        <v>3.58278145695364</v>
      </c>
      <c r="D398" s="2">
        <v>3.8700035959947856</v>
      </c>
      <c r="E398" s="2">
        <v>8.7349446908337995</v>
      </c>
      <c r="F398" s="1">
        <v>12</v>
      </c>
      <c r="G398" s="1">
        <v>8</v>
      </c>
    </row>
    <row r="399" spans="1:7" x14ac:dyDescent="0.25">
      <c r="A399" s="2">
        <v>6.2875399230979383</v>
      </c>
      <c r="B399" s="2">
        <v>6.2025480398588115</v>
      </c>
      <c r="C399" s="2">
        <v>-2.2374645222327345</v>
      </c>
      <c r="D399" s="2">
        <v>8.5300952863064587</v>
      </c>
      <c r="E399" s="2">
        <v>-2.8177071221289225</v>
      </c>
      <c r="F399" s="1">
        <v>13</v>
      </c>
      <c r="G399" s="1">
        <v>9</v>
      </c>
    </row>
    <row r="400" spans="1:7" x14ac:dyDescent="0.25">
      <c r="A400" s="2">
        <v>1.3097389960894361</v>
      </c>
      <c r="B400" s="2">
        <v>7.1950875659822486</v>
      </c>
      <c r="C400" s="2">
        <v>4.3159886471144731</v>
      </c>
      <c r="D400" s="2">
        <v>8.9880031312815838</v>
      </c>
      <c r="E400" s="2">
        <v>4.4969040168798529</v>
      </c>
      <c r="F400" s="1">
        <v>10</v>
      </c>
      <c r="G400" s="1">
        <v>9</v>
      </c>
    </row>
    <row r="401" spans="1:7" x14ac:dyDescent="0.25">
      <c r="A401" s="2">
        <v>-6.6847830971237272</v>
      </c>
      <c r="B401" s="2">
        <v>-4.0248483477043919</v>
      </c>
      <c r="C401" s="2">
        <v>14.642384105960268</v>
      </c>
      <c r="D401" s="2">
        <v>-1.8098249226284679</v>
      </c>
      <c r="E401" s="2">
        <v>1.448669996127137</v>
      </c>
      <c r="F401" s="1">
        <v>6</v>
      </c>
      <c r="G401" s="1">
        <v>8</v>
      </c>
    </row>
    <row r="402" spans="1:7" x14ac:dyDescent="0.25">
      <c r="A402" s="2">
        <v>1.4184054230572656</v>
      </c>
      <c r="B402" s="2">
        <v>-3.7426548791117966</v>
      </c>
      <c r="C402" s="2">
        <v>10.425733207190163</v>
      </c>
      <c r="D402" s="2">
        <v>-0.38701141117489901</v>
      </c>
      <c r="E402" s="2">
        <v>-10.686723493970931</v>
      </c>
      <c r="F402" s="1">
        <v>13</v>
      </c>
      <c r="G402" s="1">
        <v>14</v>
      </c>
    </row>
    <row r="403" spans="1:7" x14ac:dyDescent="0.25">
      <c r="A403" s="2">
        <v>-3.631645763060078</v>
      </c>
      <c r="B403" s="2">
        <v>-3.5975791054952424</v>
      </c>
      <c r="C403" s="2">
        <v>11.129612109744563</v>
      </c>
      <c r="D403" s="2">
        <v>3.0610364804771963</v>
      </c>
      <c r="E403" s="2">
        <v>5.7191057344898582</v>
      </c>
      <c r="F403" s="1">
        <v>16</v>
      </c>
      <c r="G403" s="1">
        <v>12</v>
      </c>
    </row>
    <row r="404" spans="1:7" x14ac:dyDescent="0.25">
      <c r="A404" s="2">
        <v>5.460827429080382</v>
      </c>
      <c r="B404" s="2">
        <v>-3.1860986913088709</v>
      </c>
      <c r="C404" s="2">
        <v>10.326395458845791</v>
      </c>
      <c r="D404" s="2">
        <v>10.54628587856423</v>
      </c>
      <c r="E404" s="2">
        <v>8.1410673879436217</v>
      </c>
      <c r="F404" s="1">
        <v>11</v>
      </c>
      <c r="G404" s="1">
        <v>7</v>
      </c>
    </row>
    <row r="405" spans="1:7" x14ac:dyDescent="0.25">
      <c r="A405" s="2">
        <v>3.5391015040222555</v>
      </c>
      <c r="B405" s="2">
        <v>-2.6463101752015064</v>
      </c>
      <c r="C405" s="2">
        <v>3.8902554399243137</v>
      </c>
      <c r="D405" s="2">
        <v>1.4653791852935683</v>
      </c>
      <c r="E405" s="2">
        <v>6.3039335650973953</v>
      </c>
      <c r="F405" s="1">
        <v>13</v>
      </c>
      <c r="G405" s="1">
        <v>10</v>
      </c>
    </row>
    <row r="406" spans="1:7" x14ac:dyDescent="0.25">
      <c r="A406" s="2">
        <v>3.9282197172287852</v>
      </c>
      <c r="B406" s="2">
        <v>-2.4931330775289098</v>
      </c>
      <c r="C406" s="2">
        <v>-13.008514664143803</v>
      </c>
      <c r="D406" s="2">
        <v>-8.8069428299320869</v>
      </c>
      <c r="E406" s="2">
        <v>-2.5184378905105405</v>
      </c>
      <c r="F406" s="1">
        <v>16</v>
      </c>
      <c r="G406" s="1">
        <v>7</v>
      </c>
    </row>
    <row r="407" spans="1:7" x14ac:dyDescent="0.25">
      <c r="A407" s="2">
        <v>10.830738806864247</v>
      </c>
      <c r="B407" s="2">
        <v>-0.6097662283864338</v>
      </c>
      <c r="C407" s="2">
        <v>9.0302743614001884</v>
      </c>
      <c r="D407" s="2">
        <v>-0.64710415851441216</v>
      </c>
      <c r="E407" s="2">
        <v>0.34445247870462481</v>
      </c>
      <c r="F407" s="1">
        <v>11</v>
      </c>
      <c r="G407" s="1">
        <v>9</v>
      </c>
    </row>
    <row r="408" spans="1:7" x14ac:dyDescent="0.25">
      <c r="A408" s="2">
        <v>11.530558600090444</v>
      </c>
      <c r="B408" s="2">
        <v>-0.26270646079501603</v>
      </c>
      <c r="C408" s="2">
        <v>-8.7928098391674538</v>
      </c>
      <c r="D408" s="2">
        <v>9.6606712150969498E-2</v>
      </c>
      <c r="E408" s="2">
        <v>-0.91092874249443412</v>
      </c>
      <c r="F408" s="1">
        <v>10</v>
      </c>
      <c r="G408" s="1">
        <v>11</v>
      </c>
    </row>
    <row r="409" spans="1:7" x14ac:dyDescent="0.25">
      <c r="A409" s="2">
        <v>0.40849341126158834</v>
      </c>
      <c r="B409" s="2">
        <v>7.3270636348752305E-3</v>
      </c>
      <c r="C409" s="2">
        <v>-2.6698202459791869</v>
      </c>
      <c r="D409" s="2">
        <v>6.6869701671123041</v>
      </c>
      <c r="E409" s="2">
        <v>-0.10895905183861032</v>
      </c>
      <c r="F409" s="1">
        <v>8</v>
      </c>
      <c r="G409" s="1">
        <v>9</v>
      </c>
    </row>
    <row r="410" spans="1:7" x14ac:dyDescent="0.25">
      <c r="A410" s="2">
        <v>-2.1084422264248133</v>
      </c>
      <c r="B410" s="2">
        <v>0.31137739521363983</v>
      </c>
      <c r="C410" s="2">
        <v>-1.0766319772942303</v>
      </c>
      <c r="D410" s="2">
        <v>4.9743120628874751</v>
      </c>
      <c r="E410" s="2">
        <v>4.7239764222031226</v>
      </c>
      <c r="F410" s="1">
        <v>20</v>
      </c>
      <c r="G410" s="1">
        <v>7</v>
      </c>
    </row>
    <row r="411" spans="1:7" x14ac:dyDescent="0.25">
      <c r="A411" s="2">
        <v>10.213373803300783</v>
      </c>
      <c r="B411" s="2">
        <v>0.31903306686581345</v>
      </c>
      <c r="C411" s="2">
        <v>5.9924314096499529</v>
      </c>
      <c r="D411" s="2">
        <v>-0.54551360032637608</v>
      </c>
      <c r="E411" s="2">
        <v>5.9151700548245572</v>
      </c>
      <c r="F411" s="1">
        <v>15</v>
      </c>
      <c r="G411" s="1">
        <v>12</v>
      </c>
    </row>
    <row r="412" spans="1:7" x14ac:dyDescent="0.25">
      <c r="A412" s="2">
        <v>-8.3827369457576424</v>
      </c>
      <c r="B412" s="2">
        <v>0.36964644701947691</v>
      </c>
      <c r="C412" s="2">
        <v>-2.4560075685903495</v>
      </c>
      <c r="D412" s="2">
        <v>5.1883502722659616</v>
      </c>
      <c r="E412" s="2">
        <v>-5.2405327955493703</v>
      </c>
      <c r="F412" s="1">
        <v>16</v>
      </c>
      <c r="G412" s="1">
        <v>10</v>
      </c>
    </row>
    <row r="413" spans="1:7" x14ac:dyDescent="0.25">
      <c r="A413" s="2">
        <v>9.8052653407212347</v>
      </c>
      <c r="B413" s="2">
        <v>0.52958393249718938</v>
      </c>
      <c r="C413" s="2">
        <v>10.207190160832546</v>
      </c>
      <c r="D413" s="2">
        <v>11.293435776070691</v>
      </c>
      <c r="E413" s="2">
        <v>8.4127107179956511</v>
      </c>
      <c r="F413" s="1">
        <v>14</v>
      </c>
      <c r="G413" s="1">
        <v>12</v>
      </c>
    </row>
    <row r="414" spans="1:7" x14ac:dyDescent="0.25">
      <c r="A414" s="2">
        <v>-2.9092159315478057</v>
      </c>
      <c r="B414" s="2">
        <v>1.3128896550042555</v>
      </c>
      <c r="C414" s="2">
        <v>10.971617786187323</v>
      </c>
      <c r="D414" s="2">
        <v>0.19087015364784743</v>
      </c>
      <c r="E414" s="2">
        <v>-5.7585582403116859</v>
      </c>
      <c r="F414" s="1">
        <v>10</v>
      </c>
      <c r="G414" s="1">
        <v>8</v>
      </c>
    </row>
    <row r="415" spans="1:7" x14ac:dyDescent="0.25">
      <c r="A415" s="2">
        <v>-4.9280577008612454</v>
      </c>
      <c r="B415" s="2">
        <v>1.5226248175749788</v>
      </c>
      <c r="C415" s="2">
        <v>-1.2185430463576168</v>
      </c>
      <c r="D415" s="2">
        <v>-0.77011900127108679</v>
      </c>
      <c r="E415" s="2">
        <v>10.767074177740142</v>
      </c>
      <c r="F415" s="1">
        <v>6</v>
      </c>
      <c r="G415" s="1">
        <v>12</v>
      </c>
    </row>
    <row r="416" spans="1:7" x14ac:dyDescent="0.25">
      <c r="A416" s="2">
        <v>6.7316279960796237</v>
      </c>
      <c r="B416" s="2">
        <v>3.071943357703276</v>
      </c>
      <c r="C416" s="2">
        <v>9.441816461684013</v>
      </c>
      <c r="D416" s="2">
        <v>0.27621486272546458</v>
      </c>
      <c r="E416" s="2">
        <v>4.9755142350040842</v>
      </c>
      <c r="F416" s="1">
        <v>9</v>
      </c>
      <c r="G416" s="1">
        <v>11</v>
      </c>
    </row>
    <row r="417" spans="1:7" x14ac:dyDescent="0.25">
      <c r="A417" s="2">
        <v>8.5459062170702964</v>
      </c>
      <c r="B417" s="2">
        <v>4.2141425107402029</v>
      </c>
      <c r="C417" s="2">
        <v>-10.517502365184484</v>
      </c>
      <c r="D417" s="2">
        <v>-2.0759544410509987</v>
      </c>
      <c r="E417" s="2">
        <v>5.0217563562473515</v>
      </c>
      <c r="F417" s="1">
        <v>14</v>
      </c>
      <c r="G417" s="1">
        <v>14</v>
      </c>
    </row>
    <row r="418" spans="1:7" x14ac:dyDescent="0.25">
      <c r="A418" s="2">
        <v>0.46027094463352114</v>
      </c>
      <c r="B418" s="2">
        <v>6.8833059610042255</v>
      </c>
      <c r="C418" s="2">
        <v>8.9233680227057697</v>
      </c>
      <c r="D418" s="2">
        <v>-4.9288801589398643</v>
      </c>
      <c r="E418" s="2">
        <v>-0.93542825602344237</v>
      </c>
      <c r="F418" s="1">
        <v>15</v>
      </c>
      <c r="G418" s="1">
        <v>8</v>
      </c>
    </row>
    <row r="419" spans="1:7" x14ac:dyDescent="0.25">
      <c r="A419" s="2">
        <v>-11.3209687191993</v>
      </c>
      <c r="B419" s="2">
        <v>6.9888459999347106</v>
      </c>
      <c r="C419" s="2">
        <v>7.5392620624408693</v>
      </c>
      <c r="D419" s="2">
        <v>-0.45675828611711045</v>
      </c>
      <c r="E419" s="2">
        <v>-4.1876789914094843</v>
      </c>
      <c r="F419" s="1">
        <v>12</v>
      </c>
      <c r="G419" s="1">
        <v>8</v>
      </c>
    </row>
    <row r="420" spans="1:7" x14ac:dyDescent="0.25">
      <c r="A420" s="2">
        <v>-17.272847566753626</v>
      </c>
      <c r="B420" s="2">
        <v>7.9378309616586193</v>
      </c>
      <c r="C420" s="2">
        <v>-12.491012298959319</v>
      </c>
      <c r="D420" s="2">
        <v>-5.9320073402603155</v>
      </c>
      <c r="E420" s="2">
        <v>-2.7206526687659789</v>
      </c>
      <c r="F420" s="1">
        <v>10</v>
      </c>
      <c r="G420" s="1">
        <v>8</v>
      </c>
    </row>
    <row r="421" spans="1:7" x14ac:dyDescent="0.25">
      <c r="A421" s="2">
        <v>22.077277440577745</v>
      </c>
      <c r="B421" s="2">
        <v>8.0875065047293901</v>
      </c>
      <c r="C421" s="2">
        <v>5.7568590350047302</v>
      </c>
      <c r="D421" s="2">
        <v>-4.2335032473318277</v>
      </c>
      <c r="E421" s="2">
        <v>6.3949512473773211</v>
      </c>
      <c r="F421" s="1">
        <v>4</v>
      </c>
      <c r="G421" s="1">
        <v>11</v>
      </c>
    </row>
    <row r="422" spans="1:7" x14ac:dyDescent="0.25">
      <c r="A422" s="2">
        <v>10.076713129412383</v>
      </c>
      <c r="B422" s="2">
        <v>8.5128180595929734</v>
      </c>
      <c r="C422" s="2">
        <v>1.1996215704824973</v>
      </c>
      <c r="D422" s="2">
        <v>11.677106116013601</v>
      </c>
      <c r="E422" s="2">
        <v>1.1589675119030289</v>
      </c>
      <c r="F422" s="1">
        <v>9</v>
      </c>
      <c r="G422" s="1">
        <v>10</v>
      </c>
    </row>
    <row r="423" spans="1:7" x14ac:dyDescent="0.25">
      <c r="A423" s="2">
        <v>-6.1288271758239716</v>
      </c>
      <c r="B423" s="2">
        <v>10.130122465547174</v>
      </c>
      <c r="C423" s="2">
        <v>12.823084200567646</v>
      </c>
      <c r="D423" s="2">
        <v>-4.0833911468042059</v>
      </c>
      <c r="E423" s="2">
        <v>0.25895429239608347</v>
      </c>
      <c r="F423" s="1">
        <v>13</v>
      </c>
      <c r="G423" s="1">
        <v>10</v>
      </c>
    </row>
    <row r="424" spans="1:7" x14ac:dyDescent="0.25">
      <c r="A424" s="2">
        <v>-2.3732779886340722</v>
      </c>
      <c r="B424" s="2">
        <v>4.8630362850090023</v>
      </c>
      <c r="C424" s="2">
        <v>-11.91863765373699</v>
      </c>
      <c r="D424" s="2">
        <v>4.3943727663019674</v>
      </c>
      <c r="E424" s="2">
        <v>1.380503368229256</v>
      </c>
      <c r="F424" s="1">
        <v>19</v>
      </c>
      <c r="G424" s="1">
        <v>7</v>
      </c>
    </row>
    <row r="425" spans="1:7" x14ac:dyDescent="0.25">
      <c r="A425" s="2">
        <v>-4.415066309273243</v>
      </c>
      <c r="B425" s="2">
        <v>-0.59181280297343619</v>
      </c>
      <c r="C425" s="2">
        <v>4.4720908230842014</v>
      </c>
      <c r="D425" s="2">
        <v>4.0824274522776252</v>
      </c>
      <c r="E425" s="2">
        <v>-1.80337041860912</v>
      </c>
      <c r="F425" s="1">
        <v>14</v>
      </c>
      <c r="G425" s="1">
        <v>12</v>
      </c>
    </row>
    <row r="426" spans="1:7" x14ac:dyDescent="0.25">
      <c r="A426" s="2">
        <v>-1.599107003537938</v>
      </c>
      <c r="B426" s="2">
        <v>0.64675470336078433</v>
      </c>
      <c r="C426" s="2">
        <v>9.6310312204351938</v>
      </c>
      <c r="D426" s="2">
        <v>11.023907021200284</v>
      </c>
      <c r="E426" s="2">
        <v>-0.6651548523659585</v>
      </c>
      <c r="F426" s="1">
        <v>15</v>
      </c>
      <c r="G426" s="1">
        <v>9</v>
      </c>
    </row>
    <row r="427" spans="1:7" x14ac:dyDescent="0.25">
      <c r="A427" s="2">
        <v>-3.0354174163658172</v>
      </c>
      <c r="B427" s="2">
        <v>1.2756100356127718</v>
      </c>
      <c r="C427" s="2">
        <v>-12.820245979186376</v>
      </c>
      <c r="D427" s="2">
        <v>3.8268708097632045</v>
      </c>
      <c r="E427" s="2">
        <v>9.2242073656525463</v>
      </c>
      <c r="F427" s="1">
        <v>12</v>
      </c>
      <c r="G427" s="1">
        <v>10</v>
      </c>
    </row>
    <row r="428" spans="1:7" x14ac:dyDescent="0.25">
      <c r="A428" s="2">
        <v>-2.286173589527607E-2</v>
      </c>
      <c r="B428" s="2">
        <v>1.9776637752001989</v>
      </c>
      <c r="C428" s="2">
        <v>-5.0936613055818363</v>
      </c>
      <c r="D428" s="2">
        <v>-1.6729459700116422</v>
      </c>
      <c r="E428" s="2">
        <v>8.9095904109417461</v>
      </c>
      <c r="F428" s="1">
        <v>10</v>
      </c>
      <c r="G428" s="1">
        <v>7</v>
      </c>
    </row>
    <row r="429" spans="1:7" x14ac:dyDescent="0.25">
      <c r="A429" s="2">
        <v>-3.5933014664333314</v>
      </c>
      <c r="B429" s="2">
        <v>2.3606980372860562</v>
      </c>
      <c r="C429" s="2">
        <v>4.7322611163670771</v>
      </c>
      <c r="D429" s="2">
        <v>-9.8024302557576455</v>
      </c>
      <c r="E429" s="2">
        <v>2.4717378487839596</v>
      </c>
      <c r="F429" s="1">
        <v>7</v>
      </c>
      <c r="G429" s="1">
        <v>10</v>
      </c>
    </row>
    <row r="430" spans="1:7" x14ac:dyDescent="0.25">
      <c r="A430" s="2">
        <v>-5.5750540418084711</v>
      </c>
      <c r="B430" s="2">
        <v>2.9243369150790386</v>
      </c>
      <c r="C430" s="2">
        <v>-11.640491958372753</v>
      </c>
      <c r="D430" s="2">
        <v>2.8668650459905622</v>
      </c>
      <c r="E430" s="2">
        <v>4.9436137083393987</v>
      </c>
      <c r="F430" s="1">
        <v>15</v>
      </c>
      <c r="G430" s="1">
        <v>9</v>
      </c>
    </row>
    <row r="431" spans="1:7" x14ac:dyDescent="0.25">
      <c r="A431" s="2">
        <v>12.615840437822044</v>
      </c>
      <c r="B431" s="2">
        <v>3.5227605546097038</v>
      </c>
      <c r="C431" s="2">
        <v>-12.686849574266793</v>
      </c>
      <c r="D431" s="2">
        <v>-4.8295633375062605</v>
      </c>
      <c r="E431" s="2">
        <v>-6.5944293459760956</v>
      </c>
      <c r="F431" s="1">
        <v>14</v>
      </c>
      <c r="G431" s="1">
        <v>10</v>
      </c>
    </row>
    <row r="432" spans="1:7" x14ac:dyDescent="0.25">
      <c r="A432" s="2">
        <v>15.126627891324461</v>
      </c>
      <c r="B432" s="2">
        <v>3.9018038402573438</v>
      </c>
      <c r="C432" s="2">
        <v>3.0037842951750235</v>
      </c>
      <c r="D432" s="2">
        <v>6.9353759075340351</v>
      </c>
      <c r="E432" s="2">
        <v>8.6110033003496937</v>
      </c>
      <c r="F432" s="1">
        <v>10</v>
      </c>
      <c r="G432" s="1">
        <v>11</v>
      </c>
    </row>
    <row r="433" spans="1:7" x14ac:dyDescent="0.25">
      <c r="A433" s="2">
        <v>-8.0453689810819924</v>
      </c>
      <c r="B433" s="2">
        <v>4.1480745418666629</v>
      </c>
      <c r="C433" s="2">
        <v>6.6017029328287613</v>
      </c>
      <c r="D433" s="2">
        <v>5.9758931032149123</v>
      </c>
      <c r="E433" s="2">
        <v>13.341035133227706</v>
      </c>
      <c r="F433" s="1">
        <v>13</v>
      </c>
      <c r="G433" s="1">
        <v>8</v>
      </c>
    </row>
    <row r="434" spans="1:7" x14ac:dyDescent="0.25">
      <c r="A434" s="2">
        <v>-4.4116829889826477</v>
      </c>
      <c r="B434" s="2">
        <v>5.1431526950764237</v>
      </c>
      <c r="C434" s="2">
        <v>-2.6641438032166516</v>
      </c>
      <c r="D434" s="2">
        <v>-4.0874042921757789</v>
      </c>
      <c r="E434" s="2">
        <v>5.5566245060181245</v>
      </c>
      <c r="F434" s="1">
        <v>11</v>
      </c>
      <c r="G434" s="1">
        <v>7</v>
      </c>
    </row>
    <row r="435" spans="1:7" x14ac:dyDescent="0.25">
      <c r="A435" s="2">
        <v>0.67730366531759501</v>
      </c>
      <c r="B435" s="2">
        <v>6.3506558414374013</v>
      </c>
      <c r="C435" s="2">
        <v>9.4531693472090836</v>
      </c>
      <c r="D435" s="2">
        <v>0.8261522028362378</v>
      </c>
      <c r="E435" s="2">
        <v>5.7600898394885007</v>
      </c>
      <c r="F435" s="1">
        <v>11</v>
      </c>
      <c r="G435" s="1">
        <v>11</v>
      </c>
    </row>
    <row r="436" spans="1:7" x14ac:dyDescent="0.25">
      <c r="A436" s="2">
        <v>10.561146387364715</v>
      </c>
      <c r="B436" s="2">
        <v>10.885948942508548</v>
      </c>
      <c r="C436" s="2">
        <v>6.9214758751182615</v>
      </c>
      <c r="D436" s="2">
        <v>4.2955447982705666</v>
      </c>
      <c r="E436" s="2">
        <v>-4.7740074882749468</v>
      </c>
      <c r="F436" s="1">
        <v>7</v>
      </c>
      <c r="G436" s="1">
        <v>9</v>
      </c>
    </row>
    <row r="437" spans="1:7" x14ac:dyDescent="0.25">
      <c r="A437" s="2">
        <v>4.9691364034079015</v>
      </c>
      <c r="B437" s="2">
        <v>-3.0536603465734515</v>
      </c>
      <c r="C437" s="2">
        <v>-0.8013245033112586</v>
      </c>
      <c r="D437" s="2">
        <v>2.4197119758639021</v>
      </c>
      <c r="E437" s="2">
        <v>2.649959019938251</v>
      </c>
      <c r="F437" s="1">
        <v>7</v>
      </c>
      <c r="G437" s="1">
        <v>13</v>
      </c>
    </row>
    <row r="438" spans="1:7" x14ac:dyDescent="0.25">
      <c r="A438" s="2">
        <v>4.2734820959158242</v>
      </c>
      <c r="B438" s="2">
        <v>-2.3693610804330092</v>
      </c>
      <c r="C438" s="2">
        <v>11.391674550614947</v>
      </c>
      <c r="D438" s="2">
        <v>0.8407211710902629</v>
      </c>
      <c r="E438" s="2">
        <v>-5.4451691034482792</v>
      </c>
      <c r="F438" s="1">
        <v>21</v>
      </c>
      <c r="G438" s="1">
        <v>8</v>
      </c>
    </row>
    <row r="439" spans="1:7" x14ac:dyDescent="0.25">
      <c r="A439" s="2">
        <v>6.8392212192993611</v>
      </c>
      <c r="B439" s="2">
        <v>-2.3482244235638063</v>
      </c>
      <c r="C439" s="2">
        <v>8.0283822138126766</v>
      </c>
      <c r="D439" s="2">
        <v>3.6826135813782459</v>
      </c>
      <c r="E439" s="2">
        <v>9.0236865212791599</v>
      </c>
      <c r="F439" s="1">
        <v>11</v>
      </c>
      <c r="G439" s="1">
        <v>10</v>
      </c>
    </row>
    <row r="440" spans="1:7" x14ac:dyDescent="0.25">
      <c r="A440" s="2">
        <v>9.5034949986729771</v>
      </c>
      <c r="B440" s="2">
        <v>-1.877082293809508</v>
      </c>
      <c r="C440" s="2">
        <v>-4.8864711447492901</v>
      </c>
      <c r="D440" s="2">
        <v>-2.0263415050692855</v>
      </c>
      <c r="E440" s="2">
        <v>-0.89010699816572014</v>
      </c>
      <c r="F440" s="1">
        <v>7</v>
      </c>
      <c r="G440" s="1">
        <v>8</v>
      </c>
    </row>
    <row r="441" spans="1:7" x14ac:dyDescent="0.25">
      <c r="A441" s="2">
        <v>-4.4887717599049211</v>
      </c>
      <c r="B441" s="2">
        <v>-1.164500016180682</v>
      </c>
      <c r="C441" s="2">
        <v>12.460737937559131</v>
      </c>
      <c r="D441" s="2">
        <v>-5.1317202148027716</v>
      </c>
      <c r="E441" s="2">
        <v>3.0661892702046316</v>
      </c>
      <c r="F441" s="1">
        <v>7</v>
      </c>
      <c r="G441" s="1">
        <v>9</v>
      </c>
    </row>
    <row r="442" spans="1:7" x14ac:dyDescent="0.25">
      <c r="A442" s="2">
        <v>1.7150553099345416</v>
      </c>
      <c r="B442" s="2">
        <v>-0.83648393077601213</v>
      </c>
      <c r="C442" s="2">
        <v>1.3434247871333955</v>
      </c>
      <c r="D442" s="2">
        <v>4.3602098715666218</v>
      </c>
      <c r="E442" s="2">
        <v>3.2386351500026649</v>
      </c>
      <c r="F442" s="1">
        <v>17</v>
      </c>
      <c r="G442" s="1">
        <v>8</v>
      </c>
    </row>
    <row r="443" spans="1:7" x14ac:dyDescent="0.25">
      <c r="A443" s="2">
        <v>1.9250303517328575</v>
      </c>
      <c r="B443" s="2">
        <v>-0.62133727472973987</v>
      </c>
      <c r="C443" s="2">
        <v>-2.7824030274361409</v>
      </c>
      <c r="D443" s="2">
        <v>-0.10698367684090049</v>
      </c>
      <c r="E443" s="2">
        <v>-7.0044977696379647</v>
      </c>
      <c r="F443" s="1">
        <v>8</v>
      </c>
      <c r="G443" s="1">
        <v>8</v>
      </c>
    </row>
    <row r="444" spans="1:7" x14ac:dyDescent="0.25">
      <c r="A444" s="2">
        <v>-9.064876161981374</v>
      </c>
      <c r="B444" s="2">
        <v>0.7810353433014825</v>
      </c>
      <c r="C444" s="2">
        <v>5.6414380321665085</v>
      </c>
      <c r="D444" s="2">
        <v>-6.0209331847261636</v>
      </c>
      <c r="E444" s="2">
        <v>-5.9395249485969543</v>
      </c>
      <c r="F444" s="1">
        <v>17</v>
      </c>
      <c r="G444" s="1">
        <v>10</v>
      </c>
    </row>
    <row r="445" spans="1:7" x14ac:dyDescent="0.25">
      <c r="A445" s="2">
        <v>2.6933260010555387</v>
      </c>
      <c r="B445" s="2">
        <v>0.87648453851579688</v>
      </c>
      <c r="C445" s="2">
        <v>15.890255439924314</v>
      </c>
      <c r="D445" s="2">
        <v>1.6337152859079651</v>
      </c>
      <c r="E445" s="2">
        <v>-2.4851617531094234</v>
      </c>
      <c r="F445" s="1">
        <v>11</v>
      </c>
      <c r="G445" s="1">
        <v>8</v>
      </c>
    </row>
    <row r="446" spans="1:7" x14ac:dyDescent="0.25">
      <c r="A446" s="2">
        <v>9.9573874245397747</v>
      </c>
      <c r="B446" s="2">
        <v>1.0485381987236906</v>
      </c>
      <c r="C446" s="2">
        <v>9.1078524124881746</v>
      </c>
      <c r="D446" s="2">
        <v>4.8229494071449155</v>
      </c>
      <c r="E446" s="2">
        <v>-3.152185167389689</v>
      </c>
      <c r="F446" s="1">
        <v>10</v>
      </c>
      <c r="G446" s="1">
        <v>10</v>
      </c>
    </row>
    <row r="447" spans="1:7" x14ac:dyDescent="0.25">
      <c r="A447" s="2">
        <v>3.1474185157567263</v>
      </c>
      <c r="B447" s="2">
        <v>2.4035363746079383</v>
      </c>
      <c r="C447" s="2">
        <v>15.493850520340587</v>
      </c>
      <c r="D447" s="2">
        <v>0.81464141051692418</v>
      </c>
      <c r="E447" s="2">
        <v>9.3706587500055321</v>
      </c>
      <c r="F447" s="1">
        <v>11</v>
      </c>
      <c r="G447" s="1">
        <v>9</v>
      </c>
    </row>
    <row r="448" spans="1:7" x14ac:dyDescent="0.25">
      <c r="A448" s="2">
        <v>-5.5387106335256249</v>
      </c>
      <c r="B448" s="2">
        <v>3.0229335303956759</v>
      </c>
      <c r="C448" s="2">
        <v>3.937559129612108</v>
      </c>
      <c r="D448" s="2">
        <v>10.746829460305161</v>
      </c>
      <c r="E448" s="2">
        <v>7.2481027523754165</v>
      </c>
      <c r="F448" s="1">
        <v>12</v>
      </c>
      <c r="G448" s="1">
        <v>11</v>
      </c>
    </row>
    <row r="449" spans="1:7" x14ac:dyDescent="0.25">
      <c r="A449" s="2">
        <v>2.435029505752027</v>
      </c>
      <c r="B449" s="2">
        <v>3.6772706304545864</v>
      </c>
      <c r="C449" s="2">
        <v>10.156102175969725</v>
      </c>
      <c r="D449" s="2">
        <v>3.9782675715570806</v>
      </c>
      <c r="E449" s="2">
        <v>9.4117224357905798</v>
      </c>
      <c r="F449" s="1">
        <v>13</v>
      </c>
      <c r="G449" s="1">
        <v>13</v>
      </c>
    </row>
    <row r="450" spans="1:7" x14ac:dyDescent="0.25">
      <c r="A450" s="2">
        <v>11.947852959157899</v>
      </c>
      <c r="B450" s="2">
        <v>3.8906306978460634</v>
      </c>
      <c r="C450" s="2">
        <v>16.284768211920529</v>
      </c>
      <c r="D450" s="2">
        <v>13.190596249233931</v>
      </c>
      <c r="E450" s="2">
        <v>5.9767996895534452</v>
      </c>
      <c r="F450" s="1">
        <v>14</v>
      </c>
      <c r="G450" s="1">
        <v>11</v>
      </c>
    </row>
    <row r="451" spans="1:7" x14ac:dyDescent="0.25">
      <c r="A451" s="2">
        <v>-18.8680285140872</v>
      </c>
      <c r="B451" s="2">
        <v>5.2331824387365486</v>
      </c>
      <c r="C451" s="2">
        <v>-3.2686849574266805</v>
      </c>
      <c r="D451" s="2">
        <v>0.4786115399212576</v>
      </c>
      <c r="E451" s="2">
        <v>2.676971012580907</v>
      </c>
      <c r="F451" s="1">
        <v>8</v>
      </c>
      <c r="G451" s="1">
        <v>7</v>
      </c>
    </row>
    <row r="452" spans="1:7" x14ac:dyDescent="0.25">
      <c r="A452" s="2">
        <v>-10.522941688075662</v>
      </c>
      <c r="B452" s="2">
        <v>8.1144684751634486</v>
      </c>
      <c r="C452" s="2">
        <v>9.8344370860927164</v>
      </c>
      <c r="D452" s="2">
        <v>-0.74534095498966058</v>
      </c>
      <c r="E452" s="2">
        <v>9.7394815889419988</v>
      </c>
      <c r="F452" s="1">
        <v>14</v>
      </c>
      <c r="G452" s="1">
        <v>10</v>
      </c>
    </row>
    <row r="453" spans="1:7" x14ac:dyDescent="0.25">
      <c r="A453" s="2">
        <v>-12.711731637362391</v>
      </c>
      <c r="B453" s="2">
        <v>12.27714841812849</v>
      </c>
      <c r="C453" s="2">
        <v>-9.1267738883632923</v>
      </c>
      <c r="D453" s="2">
        <v>8.7391881182440549</v>
      </c>
      <c r="E453" s="2">
        <v>-3.1593474381661508</v>
      </c>
      <c r="F453" s="1">
        <v>13</v>
      </c>
      <c r="G453" s="1">
        <v>7</v>
      </c>
    </row>
    <row r="454" spans="1:7" x14ac:dyDescent="0.25">
      <c r="A454" s="2">
        <v>-2.3519685277715325</v>
      </c>
      <c r="B454" s="2">
        <v>-2.3981056604825426</v>
      </c>
      <c r="C454" s="2">
        <v>10.191106906338696</v>
      </c>
      <c r="D454" s="2">
        <v>1.5535262749210232</v>
      </c>
      <c r="E454" s="2">
        <v>3.6587819118285552</v>
      </c>
      <c r="F454" s="1">
        <v>10</v>
      </c>
      <c r="G454" s="1">
        <v>10</v>
      </c>
    </row>
    <row r="455" spans="1:7" x14ac:dyDescent="0.25">
      <c r="A455" s="2">
        <v>5.8322468753904104</v>
      </c>
      <c r="B455" s="2">
        <v>-2.8521856696315808</v>
      </c>
      <c r="C455" s="2">
        <v>9.9990539262062441</v>
      </c>
      <c r="D455" s="2">
        <v>6.7974682070780501E-2</v>
      </c>
      <c r="E455" s="2">
        <v>4.5433678274566773</v>
      </c>
      <c r="F455" s="1">
        <v>14</v>
      </c>
      <c r="G455" s="1">
        <v>12</v>
      </c>
    </row>
    <row r="456" spans="1:7" x14ac:dyDescent="0.25">
      <c r="A456" s="2">
        <v>-1.3783453545765951</v>
      </c>
      <c r="B456" s="2">
        <v>-0.4962362785008736</v>
      </c>
      <c r="C456" s="2">
        <v>-13.415326395458846</v>
      </c>
      <c r="D456" s="2">
        <v>-4.626427695865277</v>
      </c>
      <c r="E456" s="2">
        <v>10.84642759046983</v>
      </c>
      <c r="F456" s="1">
        <v>7</v>
      </c>
      <c r="G456" s="1">
        <v>9</v>
      </c>
    </row>
    <row r="457" spans="1:7" x14ac:dyDescent="0.25">
      <c r="A457" s="2">
        <v>-0.30280420510098338</v>
      </c>
      <c r="B457" s="2">
        <v>-0.43604137166403234</v>
      </c>
      <c r="C457" s="2">
        <v>6.4153263954588482</v>
      </c>
      <c r="D457" s="2">
        <v>-0.60173174157971521</v>
      </c>
      <c r="E457" s="2">
        <v>0.54239831620361656</v>
      </c>
      <c r="F457" s="1">
        <v>12</v>
      </c>
      <c r="G457" s="1">
        <v>12</v>
      </c>
    </row>
    <row r="458" spans="1:7" x14ac:dyDescent="0.25">
      <c r="A458" s="2">
        <v>-2.9617756303632632</v>
      </c>
      <c r="B458" s="2">
        <v>0.17457802338321926</v>
      </c>
      <c r="C458" s="2">
        <v>15.800378429517501</v>
      </c>
      <c r="D458" s="2">
        <v>3.6973360268631952</v>
      </c>
      <c r="E458" s="2">
        <v>-3.9117382988915779</v>
      </c>
      <c r="F458" s="1">
        <v>13</v>
      </c>
      <c r="G458" s="1">
        <v>10</v>
      </c>
    </row>
    <row r="459" spans="1:7" x14ac:dyDescent="0.25">
      <c r="A459" s="2">
        <v>10.906536095310003</v>
      </c>
      <c r="B459" s="2">
        <v>0.6138918176147854</v>
      </c>
      <c r="C459" s="2">
        <v>12.600756859035005</v>
      </c>
      <c r="D459" s="2">
        <v>2.2669737093849109</v>
      </c>
      <c r="E459" s="2">
        <v>0.30926071808789857</v>
      </c>
      <c r="F459" s="1">
        <v>11</v>
      </c>
      <c r="G459" s="1">
        <v>11</v>
      </c>
    </row>
    <row r="460" spans="1:7" x14ac:dyDescent="0.25">
      <c r="A460" s="2">
        <v>9.6259857451077551</v>
      </c>
      <c r="B460" s="2">
        <v>1.4115021864781738</v>
      </c>
      <c r="C460" s="2">
        <v>12.099337748344372</v>
      </c>
      <c r="D460" s="2">
        <v>3.4629933482676281</v>
      </c>
      <c r="E460" s="2">
        <v>0.56353838367795106</v>
      </c>
      <c r="F460" s="1">
        <v>14</v>
      </c>
      <c r="G460" s="1">
        <v>11</v>
      </c>
    </row>
    <row r="461" spans="1:7" x14ac:dyDescent="0.25">
      <c r="A461" s="2">
        <v>6.0610393625684083</v>
      </c>
      <c r="B461" s="2">
        <v>1.5992133664112771</v>
      </c>
      <c r="C461" s="2">
        <v>-10.906338694418164</v>
      </c>
      <c r="D461" s="2">
        <v>-1.6558190479088808</v>
      </c>
      <c r="E461" s="2">
        <v>-2.3713612285500858</v>
      </c>
      <c r="F461" s="1">
        <v>11</v>
      </c>
      <c r="G461" s="1">
        <v>8</v>
      </c>
    </row>
    <row r="462" spans="1:7" x14ac:dyDescent="0.25">
      <c r="A462" s="2">
        <v>-3.7808210840448737</v>
      </c>
      <c r="B462" s="2">
        <v>1.8501236278680153</v>
      </c>
      <c r="C462" s="2">
        <v>1.5666982024597935</v>
      </c>
      <c r="D462" s="2">
        <v>4.5737705962266775</v>
      </c>
      <c r="E462" s="2">
        <v>-2.0687837099540047</v>
      </c>
      <c r="F462" s="1">
        <v>10</v>
      </c>
      <c r="G462" s="1">
        <v>9</v>
      </c>
    </row>
    <row r="463" spans="1:7" x14ac:dyDescent="0.25">
      <c r="A463" s="2">
        <v>2.8082770364126191</v>
      </c>
      <c r="B463" s="2">
        <v>2.4587375870978576</v>
      </c>
      <c r="C463" s="2">
        <v>12.48628192999054</v>
      </c>
      <c r="D463" s="2">
        <v>-3.5795083446544593</v>
      </c>
      <c r="E463" s="2">
        <v>-0.27147438636166044</v>
      </c>
      <c r="F463" s="1">
        <v>12</v>
      </c>
      <c r="G463" s="1">
        <v>11</v>
      </c>
    </row>
    <row r="464" spans="1:7" x14ac:dyDescent="0.25">
      <c r="A464" s="2">
        <v>-1.032819222426042</v>
      </c>
      <c r="B464" s="2">
        <v>7.5385104916349519</v>
      </c>
      <c r="C464" s="2">
        <v>-2.9082308420056773</v>
      </c>
      <c r="D464" s="2">
        <v>6.5008079703431578</v>
      </c>
      <c r="E464" s="2">
        <v>3.3620820027426817</v>
      </c>
      <c r="F464" s="1">
        <v>11</v>
      </c>
      <c r="G464" s="1">
        <v>10</v>
      </c>
    </row>
    <row r="465" spans="1:7" x14ac:dyDescent="0.25">
      <c r="A465" s="2">
        <v>6.1672137740533799</v>
      </c>
      <c r="B465" s="2">
        <v>-4.8525521909468807</v>
      </c>
      <c r="C465" s="2">
        <v>15.568590350047302</v>
      </c>
      <c r="D465" s="2">
        <v>-1.8498085834551603</v>
      </c>
      <c r="E465" s="2">
        <v>10.281540431198664</v>
      </c>
      <c r="F465" s="1">
        <v>12</v>
      </c>
      <c r="G465" s="1">
        <v>8</v>
      </c>
    </row>
    <row r="466" spans="1:7" x14ac:dyDescent="0.25">
      <c r="A466" s="2">
        <v>12.849144018720835</v>
      </c>
      <c r="B466" s="2">
        <v>-4.4789044826175086</v>
      </c>
      <c r="C466" s="2">
        <v>16.598864711447494</v>
      </c>
      <c r="D466" s="2">
        <v>-3.2537955545820294</v>
      </c>
      <c r="E466" s="2">
        <v>2.8992856237455271</v>
      </c>
      <c r="F466" s="1">
        <v>12</v>
      </c>
      <c r="G466" s="1">
        <v>9</v>
      </c>
    </row>
    <row r="467" spans="1:7" x14ac:dyDescent="0.25">
      <c r="A467" s="2">
        <v>-4.4802770793903619</v>
      </c>
      <c r="B467" s="2">
        <v>-4.218341071769828</v>
      </c>
      <c r="C467" s="2">
        <v>1.6026490066225172</v>
      </c>
      <c r="D467" s="2">
        <v>3.9493001653056128</v>
      </c>
      <c r="E467" s="2">
        <v>2.9790937838261016</v>
      </c>
      <c r="F467" s="1">
        <v>9</v>
      </c>
      <c r="G467" s="1">
        <v>13</v>
      </c>
    </row>
    <row r="468" spans="1:7" x14ac:dyDescent="0.25">
      <c r="A468" s="2">
        <v>13.048978194594383</v>
      </c>
      <c r="B468" s="2">
        <v>-2.1843675843556412</v>
      </c>
      <c r="C468" s="2">
        <v>-2.6026490066225172</v>
      </c>
      <c r="D468" s="2">
        <v>2.0682036423124375</v>
      </c>
      <c r="E468" s="2">
        <v>14.258078641025349</v>
      </c>
      <c r="F468" s="1">
        <v>13</v>
      </c>
      <c r="G468" s="1">
        <v>9</v>
      </c>
    </row>
    <row r="469" spans="1:7" x14ac:dyDescent="0.25">
      <c r="A469" s="2">
        <v>-2.7988578444346786</v>
      </c>
      <c r="B469" s="2">
        <v>-1.9161007533839438</v>
      </c>
      <c r="C469" s="2">
        <v>-6.2052980132450326</v>
      </c>
      <c r="D469" s="2">
        <v>1.2778413777879905</v>
      </c>
      <c r="E469" s="2">
        <v>6.9966274673352018</v>
      </c>
      <c r="F469" s="1">
        <v>14</v>
      </c>
      <c r="G469" s="1">
        <v>10</v>
      </c>
    </row>
    <row r="470" spans="1:7" x14ac:dyDescent="0.25">
      <c r="A470" s="2">
        <v>0.93537278694566339</v>
      </c>
      <c r="B470" s="2">
        <v>-1.6592855975759448</v>
      </c>
      <c r="C470" s="2">
        <v>2.1475875118259218</v>
      </c>
      <c r="D470" s="2">
        <v>-2.2330810194660442</v>
      </c>
      <c r="E470" s="2">
        <v>-0.25282974497531541</v>
      </c>
      <c r="F470" s="1">
        <v>13</v>
      </c>
      <c r="G470" s="1">
        <v>11</v>
      </c>
    </row>
    <row r="471" spans="1:7" x14ac:dyDescent="0.25">
      <c r="A471" s="2">
        <v>4.6126963348360732</v>
      </c>
      <c r="B471" s="2">
        <v>0.58400127424101811</v>
      </c>
      <c r="C471" s="2">
        <v>-1.6944181646168399</v>
      </c>
      <c r="D471" s="2">
        <v>1.9024596015980932</v>
      </c>
      <c r="E471" s="2">
        <v>1.126477905199863E-2</v>
      </c>
      <c r="F471" s="1">
        <v>12</v>
      </c>
      <c r="G471" s="1">
        <v>9</v>
      </c>
    </row>
    <row r="472" spans="1:7" x14ac:dyDescent="0.25">
      <c r="A472" s="2">
        <v>-5.6105789048597217</v>
      </c>
      <c r="B472" s="2">
        <v>1.9638843620341504</v>
      </c>
      <c r="C472" s="2">
        <v>13.131504257332072</v>
      </c>
      <c r="D472" s="2">
        <v>11.782471077213994</v>
      </c>
      <c r="E472" s="2">
        <v>4.242671826024889</v>
      </c>
      <c r="F472" s="1">
        <v>8</v>
      </c>
      <c r="G472" s="1">
        <v>10</v>
      </c>
    </row>
    <row r="473" spans="1:7" x14ac:dyDescent="0.25">
      <c r="A473" s="2">
        <v>-3.7372017181478441</v>
      </c>
      <c r="B473" s="2">
        <v>2.3072555601756903</v>
      </c>
      <c r="C473" s="2">
        <v>-9.5969725638599819</v>
      </c>
      <c r="D473" s="2">
        <v>-1.4321458790334873</v>
      </c>
      <c r="E473" s="2">
        <v>3.388696091453312</v>
      </c>
      <c r="F473" s="1">
        <v>16</v>
      </c>
      <c r="G473" s="1">
        <v>10</v>
      </c>
    </row>
    <row r="474" spans="1:7" x14ac:dyDescent="0.25">
      <c r="A474" s="2">
        <v>4.1215873857727274</v>
      </c>
      <c r="B474" s="2">
        <v>4.2530057877811487</v>
      </c>
      <c r="C474" s="2">
        <v>6.8883632923368019</v>
      </c>
      <c r="D474" s="2">
        <v>-6.5192680691950953</v>
      </c>
      <c r="E474" s="2">
        <v>-0.40159465647593606</v>
      </c>
      <c r="F474" s="1">
        <v>13</v>
      </c>
      <c r="G474" s="1">
        <v>12</v>
      </c>
    </row>
    <row r="475" spans="1:7" x14ac:dyDescent="0.25">
      <c r="A475" s="2">
        <v>-0.8690556064248085</v>
      </c>
      <c r="B475" s="2">
        <v>5.1119968171988148</v>
      </c>
      <c r="C475" s="2">
        <v>-5.6130558183538302</v>
      </c>
      <c r="D475" s="2">
        <v>2.8684793990862092</v>
      </c>
      <c r="E475" s="2">
        <v>-0.1550363271671813</v>
      </c>
      <c r="F475" s="1">
        <v>14</v>
      </c>
      <c r="G475" s="1">
        <v>13</v>
      </c>
    </row>
    <row r="476" spans="1:7" x14ac:dyDescent="0.25">
      <c r="A476" s="2">
        <v>-1.1257513910531998</v>
      </c>
      <c r="B476" s="2">
        <v>5.820456810091855</v>
      </c>
      <c r="C476" s="2">
        <v>11.95080416272469</v>
      </c>
      <c r="D476" s="2">
        <v>7.252573553461116</v>
      </c>
      <c r="E476" s="2">
        <v>-0.22323706111637875</v>
      </c>
      <c r="F476" s="1">
        <v>13</v>
      </c>
      <c r="G476" s="1">
        <v>9</v>
      </c>
    </row>
    <row r="477" spans="1:7" x14ac:dyDescent="0.25">
      <c r="A477" s="2">
        <v>4.5849567464319989</v>
      </c>
      <c r="B477" s="2">
        <v>6.3367132876592223</v>
      </c>
      <c r="C477" s="2">
        <v>9.804162724692528</v>
      </c>
      <c r="D477" s="2">
        <v>-4.3651639740972312</v>
      </c>
      <c r="E477" s="2">
        <v>-0.21563141167280264</v>
      </c>
      <c r="F477" s="1">
        <v>6</v>
      </c>
      <c r="G477" s="1">
        <v>14</v>
      </c>
    </row>
    <row r="478" spans="1:7" x14ac:dyDescent="0.25">
      <c r="A478" s="2">
        <v>2.9221639629686251</v>
      </c>
      <c r="B478" s="2">
        <v>-2.6969713038270129</v>
      </c>
      <c r="C478" s="2">
        <v>0.95364238410595981</v>
      </c>
      <c r="D478" s="2">
        <v>-4.4825228966772555</v>
      </c>
      <c r="E478" s="2">
        <v>1.7376789906411432</v>
      </c>
      <c r="F478" s="1">
        <v>11</v>
      </c>
      <c r="G478" s="1">
        <v>8</v>
      </c>
    </row>
    <row r="479" spans="1:7" x14ac:dyDescent="0.25">
      <c r="A479" s="2">
        <v>3.4289071259554476</v>
      </c>
      <c r="B479" s="2">
        <v>-1.5174089715728769</v>
      </c>
      <c r="C479" s="2">
        <v>-10.140018921475875</v>
      </c>
      <c r="D479" s="2">
        <v>-4.824811227689497</v>
      </c>
      <c r="E479" s="2">
        <v>5.3120727493951563</v>
      </c>
      <c r="F479" s="1">
        <v>9</v>
      </c>
      <c r="G479" s="1">
        <v>5</v>
      </c>
    </row>
    <row r="480" spans="1:7" x14ac:dyDescent="0.25">
      <c r="A480" s="2">
        <v>2.0608906702836975</v>
      </c>
      <c r="B480" s="2">
        <v>-1.3582235245266929</v>
      </c>
      <c r="C480" s="2">
        <v>-0.89498580889309487</v>
      </c>
      <c r="D480" s="2">
        <v>-2.440877821453614</v>
      </c>
      <c r="E480" s="2">
        <v>5.7191057344898582</v>
      </c>
      <c r="F480" s="1">
        <v>19</v>
      </c>
      <c r="G480" s="1">
        <v>8</v>
      </c>
    </row>
    <row r="481" spans="1:7" x14ac:dyDescent="0.25">
      <c r="A481" s="2">
        <v>-7.3938433565199375</v>
      </c>
      <c r="B481" s="2">
        <v>-0.67012825487472583</v>
      </c>
      <c r="C481" s="2">
        <v>4.8968779564806049</v>
      </c>
      <c r="D481" s="2">
        <v>-3.6268361751979681</v>
      </c>
      <c r="E481" s="2">
        <v>5.7890799831075128</v>
      </c>
      <c r="F481" s="1">
        <v>9</v>
      </c>
      <c r="G481" s="1">
        <v>10</v>
      </c>
    </row>
    <row r="482" spans="1:7" x14ac:dyDescent="0.25">
      <c r="A482" s="2">
        <v>-4.1033824749756604</v>
      </c>
      <c r="B482" s="2">
        <v>-0.2508648397779325</v>
      </c>
      <c r="C482" s="2">
        <v>-12.809839167455062</v>
      </c>
      <c r="D482" s="2">
        <v>0.14710640546691134</v>
      </c>
      <c r="E482" s="2">
        <v>-3.3107193710748106E-2</v>
      </c>
      <c r="F482" s="1">
        <v>14</v>
      </c>
      <c r="G482" s="1">
        <v>11</v>
      </c>
    </row>
    <row r="483" spans="1:7" x14ac:dyDescent="0.25">
      <c r="A483" s="2">
        <v>16.884426491335034</v>
      </c>
      <c r="B483" s="2">
        <v>3.201878886706254</v>
      </c>
      <c r="C483" s="2">
        <v>4.0482497634815502</v>
      </c>
      <c r="D483" s="2">
        <v>-2.3517018659447784</v>
      </c>
      <c r="E483" s="2">
        <v>10.041001819947269</v>
      </c>
      <c r="F483" s="1">
        <v>17</v>
      </c>
      <c r="G483" s="1">
        <v>9</v>
      </c>
    </row>
    <row r="484" spans="1:7" x14ac:dyDescent="0.25">
      <c r="A484" s="2">
        <v>-1.6608435038942844</v>
      </c>
      <c r="B484" s="2">
        <v>3.356969902291894</v>
      </c>
      <c r="C484" s="2">
        <v>3.5193945127719957</v>
      </c>
      <c r="D484" s="2">
        <v>-0.2117631508270279</v>
      </c>
      <c r="E484" s="2">
        <v>3.3050055258645443</v>
      </c>
      <c r="F484" s="1">
        <v>11</v>
      </c>
      <c r="G484" s="1">
        <v>11</v>
      </c>
    </row>
    <row r="485" spans="1:7" x14ac:dyDescent="0.25">
      <c r="A485" s="2">
        <v>6.6792501962045208</v>
      </c>
      <c r="B485" s="2">
        <v>4.7340437883249251</v>
      </c>
      <c r="C485" s="2">
        <v>15.710501419110688</v>
      </c>
      <c r="D485" s="2">
        <v>2.5454155123326929</v>
      </c>
      <c r="E485" s="2">
        <v>3.1528300092322752</v>
      </c>
      <c r="F485" s="1">
        <v>12</v>
      </c>
      <c r="G485" s="1">
        <v>10</v>
      </c>
    </row>
    <row r="486" spans="1:7" x14ac:dyDescent="0.25">
      <c r="A486" s="2">
        <v>13.448573786765337</v>
      </c>
      <c r="B486" s="2">
        <v>-3.8789449339092243</v>
      </c>
      <c r="C486" s="2">
        <v>7.6130558183538284</v>
      </c>
      <c r="D486" s="2">
        <v>7.629297627619235</v>
      </c>
      <c r="E486" s="2">
        <v>-3.0626113079488277</v>
      </c>
      <c r="F486" s="1">
        <v>16</v>
      </c>
      <c r="G486" s="1">
        <v>9</v>
      </c>
    </row>
    <row r="487" spans="1:7" x14ac:dyDescent="0.25">
      <c r="A487" s="2">
        <v>-2.4409352994989604</v>
      </c>
      <c r="B487" s="2">
        <v>-3.1136165110510774</v>
      </c>
      <c r="C487" s="2">
        <v>-1.8902554399243137</v>
      </c>
      <c r="D487" s="2">
        <v>6.0006995712057689</v>
      </c>
      <c r="E487" s="2">
        <v>-3.0244352678419091</v>
      </c>
      <c r="F487" s="1">
        <v>13</v>
      </c>
      <c r="G487" s="1">
        <v>11</v>
      </c>
    </row>
    <row r="488" spans="1:7" x14ac:dyDescent="0.25">
      <c r="A488" s="2">
        <v>-2.3193722376599908</v>
      </c>
      <c r="B488" s="2">
        <v>-2.6328371480631176</v>
      </c>
      <c r="C488" s="2">
        <v>-11.391674550614947</v>
      </c>
      <c r="D488" s="2">
        <v>-4.3559439715580082</v>
      </c>
      <c r="E488" s="2">
        <v>4.8855879463662859</v>
      </c>
      <c r="F488" s="1">
        <v>13</v>
      </c>
      <c r="G488" s="1">
        <v>5</v>
      </c>
    </row>
    <row r="489" spans="1:7" x14ac:dyDescent="0.25">
      <c r="A489" s="2">
        <v>-0.19076355278957635</v>
      </c>
      <c r="B489" s="2">
        <v>-0.36962324733030982</v>
      </c>
      <c r="C489" s="2">
        <v>6.8202459791863781</v>
      </c>
      <c r="D489" s="2">
        <v>5.9722664930915927</v>
      </c>
      <c r="E489" s="2">
        <v>7.939534730714513</v>
      </c>
      <c r="F489" s="1">
        <v>13</v>
      </c>
      <c r="G489" s="1">
        <v>9</v>
      </c>
    </row>
    <row r="490" spans="1:7" x14ac:dyDescent="0.25">
      <c r="A490" s="2">
        <v>-21.046159185469151</v>
      </c>
      <c r="B490" s="2">
        <v>-0.19495137924968731</v>
      </c>
      <c r="C490" s="2">
        <v>-0.48344370860927199</v>
      </c>
      <c r="D490" s="2">
        <v>5.0721736927982422</v>
      </c>
      <c r="E490" s="2">
        <v>4.8747535907314159</v>
      </c>
      <c r="F490" s="1">
        <v>10</v>
      </c>
      <c r="G490" s="1">
        <v>9</v>
      </c>
    </row>
    <row r="491" spans="1:7" x14ac:dyDescent="0.25">
      <c r="A491" s="2">
        <v>-3.6441967899445444</v>
      </c>
      <c r="B491" s="2">
        <v>0.27614698107208824</v>
      </c>
      <c r="C491" s="2">
        <v>0.57237464522232706</v>
      </c>
      <c r="D491" s="2">
        <v>4.8030883165949492</v>
      </c>
      <c r="E491" s="2">
        <v>-3.6745079746178817</v>
      </c>
      <c r="F491" s="1">
        <v>8</v>
      </c>
      <c r="G491" s="1">
        <v>7</v>
      </c>
    </row>
    <row r="492" spans="1:7" x14ac:dyDescent="0.25">
      <c r="A492" s="2">
        <v>1.9391093297163025</v>
      </c>
      <c r="B492" s="2">
        <v>3.24570800481888</v>
      </c>
      <c r="C492" s="2">
        <v>-8.9432355723746451</v>
      </c>
      <c r="D492" s="2">
        <v>8.618611858156509</v>
      </c>
      <c r="E492" s="2">
        <v>10.226265890698414</v>
      </c>
      <c r="F492" s="1">
        <v>14</v>
      </c>
      <c r="G492" s="1">
        <v>9</v>
      </c>
    </row>
    <row r="493" spans="1:7" x14ac:dyDescent="0.25">
      <c r="A493" s="2">
        <v>8.3603511080145836</v>
      </c>
      <c r="B493" s="2">
        <v>-2.2918732687103329</v>
      </c>
      <c r="C493" s="2">
        <v>12.898770104068117</v>
      </c>
      <c r="D493" s="2">
        <v>3.8797124519362116</v>
      </c>
      <c r="E493" s="2">
        <v>0.99164890848624054</v>
      </c>
      <c r="F493" s="1">
        <v>11</v>
      </c>
      <c r="G493" s="1">
        <v>9</v>
      </c>
    </row>
    <row r="494" spans="1:7" x14ac:dyDescent="0.25">
      <c r="A494" s="2">
        <v>-1.841869329335168</v>
      </c>
      <c r="B494" s="2">
        <v>-1.9273216442670673</v>
      </c>
      <c r="C494" s="2">
        <v>-1.774834437086092</v>
      </c>
      <c r="D494" s="2">
        <v>-3.24243823949364</v>
      </c>
      <c r="E494" s="2">
        <v>0.81257508604903705</v>
      </c>
      <c r="F494" s="1">
        <v>8</v>
      </c>
      <c r="G494" s="1">
        <v>7</v>
      </c>
    </row>
    <row r="495" spans="1:7" x14ac:dyDescent="0.25">
      <c r="A495" s="2">
        <v>-2.1510975279379636</v>
      </c>
      <c r="B495" s="2">
        <v>4.1857166856061667E-2</v>
      </c>
      <c r="C495" s="2">
        <v>-1.0350047303689696</v>
      </c>
      <c r="D495" s="2">
        <v>10.592806532559916</v>
      </c>
      <c r="E495" s="2">
        <v>-3.1502411224646494</v>
      </c>
      <c r="F495" s="1">
        <v>9</v>
      </c>
      <c r="G495" s="1">
        <v>10</v>
      </c>
    </row>
    <row r="496" spans="1:7" x14ac:dyDescent="0.25">
      <c r="A496" s="2">
        <v>9.4005401984322816</v>
      </c>
      <c r="B496" s="2">
        <v>1.2831224618494161</v>
      </c>
      <c r="C496" s="2">
        <v>0.27246925260170407</v>
      </c>
      <c r="D496" s="2">
        <v>1.3363730461889645</v>
      </c>
      <c r="E496" s="2">
        <v>3.641814151298604</v>
      </c>
      <c r="F496" s="1">
        <v>10</v>
      </c>
      <c r="G496" s="1">
        <v>9</v>
      </c>
    </row>
    <row r="497" spans="1:7" x14ac:dyDescent="0.25">
      <c r="A497" s="2">
        <v>6.7878802433842793</v>
      </c>
      <c r="B497" s="2">
        <v>3.4751672653001151</v>
      </c>
      <c r="C497" s="2">
        <v>8.2175969725638573</v>
      </c>
      <c r="D497" s="2">
        <v>10.204497769637964</v>
      </c>
      <c r="E497" s="2">
        <v>-4.8280201048764866</v>
      </c>
      <c r="F497" s="1">
        <v>11</v>
      </c>
      <c r="G497" s="1">
        <v>10</v>
      </c>
    </row>
    <row r="498" spans="1:7" x14ac:dyDescent="0.25">
      <c r="A498" s="2">
        <v>0.22579411556944251</v>
      </c>
      <c r="B498" s="2">
        <v>5.2655001960956724</v>
      </c>
      <c r="C498" s="2">
        <v>-10.068117313150426</v>
      </c>
      <c r="D498" s="2">
        <v>3.0507932963984787</v>
      </c>
      <c r="E498" s="2">
        <v>1.5071277680835919</v>
      </c>
      <c r="F498" s="1">
        <v>12</v>
      </c>
      <c r="G498" s="1">
        <v>13</v>
      </c>
    </row>
    <row r="499" spans="1:7" x14ac:dyDescent="0.25">
      <c r="A499" s="2">
        <v>-2.1910607251338661</v>
      </c>
      <c r="B499" s="2">
        <v>9.6013877206714824</v>
      </c>
      <c r="C499" s="2">
        <v>13.167455061494795</v>
      </c>
      <c r="D499" s="2">
        <v>-3.4441527956631033</v>
      </c>
      <c r="E499" s="2">
        <v>0.14879743098572362</v>
      </c>
      <c r="F499" s="1">
        <v>10</v>
      </c>
      <c r="G499" s="1">
        <v>11</v>
      </c>
    </row>
    <row r="500" spans="1:7" x14ac:dyDescent="0.25">
      <c r="A500" s="2">
        <v>11.667601261753589</v>
      </c>
      <c r="B500" s="2">
        <v>2.7906809843116207</v>
      </c>
      <c r="C500" s="2">
        <v>5.7369914853358566</v>
      </c>
      <c r="D500" s="2">
        <v>-1.6734007173625287</v>
      </c>
      <c r="E500" s="2">
        <v>-0.11230144486762583</v>
      </c>
      <c r="F500" s="1">
        <v>12</v>
      </c>
      <c r="G500" s="1">
        <v>10</v>
      </c>
    </row>
    <row r="501" spans="1:7" x14ac:dyDescent="0.25">
      <c r="A501" s="2">
        <v>3.7259480955544859</v>
      </c>
      <c r="B501" s="2">
        <v>4.3121343120801612</v>
      </c>
      <c r="C501" s="2">
        <v>16.474929044465469</v>
      </c>
      <c r="D501" s="2">
        <v>-5.4506231632956768</v>
      </c>
      <c r="E501" s="2">
        <v>5.0876776691002306</v>
      </c>
      <c r="F501" s="1">
        <v>12</v>
      </c>
      <c r="G501" s="1">
        <v>11</v>
      </c>
    </row>
    <row r="502" spans="1:7" x14ac:dyDescent="0.25">
      <c r="A502" s="2">
        <v>20.544233171269298</v>
      </c>
      <c r="B502" s="2">
        <v>4.542333673874964</v>
      </c>
      <c r="C502" s="2">
        <v>4.6168401135288555</v>
      </c>
      <c r="D502" s="2">
        <v>-6.0350758273387326</v>
      </c>
      <c r="E502" s="2">
        <v>-7.1762103693326935</v>
      </c>
      <c r="F502" s="1">
        <v>13</v>
      </c>
      <c r="G502" s="1">
        <v>10</v>
      </c>
    </row>
    <row r="503" spans="1:7" x14ac:dyDescent="0.25">
      <c r="A503" s="2">
        <v>-6.2800033851526678</v>
      </c>
      <c r="B503" s="2">
        <v>8.5490750658791512</v>
      </c>
      <c r="C503" s="2">
        <v>6.5411542100283846</v>
      </c>
      <c r="D503" s="2">
        <v>-8.8325905805220835</v>
      </c>
      <c r="E503" s="2">
        <v>4.1651146653312026</v>
      </c>
      <c r="F503" s="1">
        <v>9</v>
      </c>
      <c r="G503" s="1">
        <v>11</v>
      </c>
    </row>
  </sheetData>
  <sortState ref="P5:P23">
    <sortCondition ref="P5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12CC-F88E-49FE-9872-CBA99FB74736}">
  <dimension ref="A1:M14"/>
  <sheetViews>
    <sheetView workbookViewId="0">
      <selection activeCell="C9" sqref="C9"/>
    </sheetView>
  </sheetViews>
  <sheetFormatPr defaultRowHeight="15" x14ac:dyDescent="0.25"/>
  <cols>
    <col min="1" max="1" width="10.85546875" customWidth="1"/>
    <col min="2" max="2" width="18.28515625" customWidth="1"/>
    <col min="3" max="3" width="50.85546875" customWidth="1"/>
    <col min="4" max="4" width="22.28515625" customWidth="1"/>
    <col min="5" max="5" width="19.7109375" customWidth="1"/>
    <col min="10" max="10" width="10.7109375" customWidth="1"/>
    <col min="11" max="11" width="19.7109375" customWidth="1"/>
    <col min="12" max="12" width="18.85546875" customWidth="1"/>
  </cols>
  <sheetData>
    <row r="1" spans="1:13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91</v>
      </c>
      <c r="L1" t="s">
        <v>97</v>
      </c>
    </row>
    <row r="2" spans="1:13" x14ac:dyDescent="0.25">
      <c r="A2">
        <v>1</v>
      </c>
      <c r="B2" t="s">
        <v>28</v>
      </c>
      <c r="C2" t="s">
        <v>153</v>
      </c>
      <c r="D2" t="s">
        <v>92</v>
      </c>
      <c r="E2" t="s">
        <v>92</v>
      </c>
      <c r="G2">
        <v>4</v>
      </c>
      <c r="H2">
        <v>5</v>
      </c>
      <c r="I2" t="s">
        <v>92</v>
      </c>
      <c r="J2" t="s">
        <v>92</v>
      </c>
      <c r="K2" t="s">
        <v>92</v>
      </c>
      <c r="L2" t="s">
        <v>128</v>
      </c>
    </row>
    <row r="3" spans="1:13" x14ac:dyDescent="0.25">
      <c r="A3">
        <v>2</v>
      </c>
      <c r="B3" t="s">
        <v>28</v>
      </c>
      <c r="C3" t="s">
        <v>154</v>
      </c>
      <c r="D3" t="s">
        <v>92</v>
      </c>
      <c r="E3" t="s">
        <v>92</v>
      </c>
    </row>
    <row r="4" spans="1:13" x14ac:dyDescent="0.25">
      <c r="A4">
        <v>3</v>
      </c>
      <c r="B4" t="s">
        <v>29</v>
      </c>
      <c r="C4" t="s">
        <v>155</v>
      </c>
      <c r="D4" t="s">
        <v>92</v>
      </c>
    </row>
    <row r="5" spans="1:13" x14ac:dyDescent="0.25">
      <c r="A5">
        <v>4</v>
      </c>
      <c r="B5" t="s">
        <v>28</v>
      </c>
      <c r="C5" t="s">
        <v>156</v>
      </c>
      <c r="D5" t="s">
        <v>92</v>
      </c>
      <c r="E5" t="s">
        <v>92</v>
      </c>
    </row>
    <row r="6" spans="1:13" x14ac:dyDescent="0.25">
      <c r="A6">
        <v>5</v>
      </c>
      <c r="B6" t="s">
        <v>28</v>
      </c>
      <c r="C6" t="s">
        <v>157</v>
      </c>
      <c r="D6" t="s">
        <v>92</v>
      </c>
      <c r="E6" t="s">
        <v>92</v>
      </c>
    </row>
    <row r="7" spans="1:13" x14ac:dyDescent="0.25">
      <c r="A7">
        <v>6</v>
      </c>
      <c r="B7" t="s">
        <v>148</v>
      </c>
      <c r="C7" t="s">
        <v>158</v>
      </c>
      <c r="D7" t="s">
        <v>92</v>
      </c>
      <c r="E7" t="s">
        <v>92</v>
      </c>
    </row>
    <row r="8" spans="1:13" x14ac:dyDescent="0.25">
      <c r="A8">
        <v>7</v>
      </c>
      <c r="B8" t="s">
        <v>28</v>
      </c>
      <c r="C8" t="s">
        <v>159</v>
      </c>
      <c r="D8" t="s">
        <v>92</v>
      </c>
      <c r="E8" t="s">
        <v>128</v>
      </c>
    </row>
    <row r="11" spans="1:13" x14ac:dyDescent="0.25">
      <c r="F11" t="s">
        <v>149</v>
      </c>
      <c r="G11" s="6">
        <v>2.4092340350325685</v>
      </c>
      <c r="H11" s="6">
        <v>1.386260450239206</v>
      </c>
      <c r="I11" s="6">
        <v>1.7427871333964056</v>
      </c>
      <c r="J11" s="8">
        <v>1.3245380071613613</v>
      </c>
      <c r="K11" s="6">
        <v>1.8192099724292348</v>
      </c>
      <c r="L11" s="8">
        <v>12.072144288577155</v>
      </c>
      <c r="M11" s="6">
        <v>9.5679999999999996</v>
      </c>
    </row>
    <row r="12" spans="1:13" x14ac:dyDescent="0.25">
      <c r="F12" t="s">
        <v>150</v>
      </c>
      <c r="G12" s="6">
        <v>58.965818210982356</v>
      </c>
      <c r="H12" s="6">
        <v>12.15432932738269</v>
      </c>
      <c r="I12" s="6">
        <v>76.895694892158517</v>
      </c>
      <c r="J12" s="8">
        <v>24.487990769349366</v>
      </c>
      <c r="K12" s="6">
        <v>25.318073434465195</v>
      </c>
      <c r="L12" s="8">
        <v>11.344182340584798</v>
      </c>
      <c r="M12" s="6">
        <v>3.6566893787575188</v>
      </c>
    </row>
    <row r="13" spans="1:13" x14ac:dyDescent="0.25">
      <c r="F13" t="s">
        <v>151</v>
      </c>
      <c r="I13" s="6">
        <v>-13.979186376537371</v>
      </c>
    </row>
    <row r="14" spans="1:13" x14ac:dyDescent="0.25">
      <c r="F14" t="s">
        <v>152</v>
      </c>
      <c r="I14" s="6">
        <v>16.75685903500473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D024-DEBC-4EFD-995D-798F8299FA4F}">
  <dimension ref="A1:H18"/>
  <sheetViews>
    <sheetView workbookViewId="0">
      <selection activeCell="D12" sqref="D12:D13"/>
    </sheetView>
  </sheetViews>
  <sheetFormatPr defaultRowHeight="15" x14ac:dyDescent="0.25"/>
  <cols>
    <col min="1" max="1" width="27.28515625" bestFit="1" customWidth="1"/>
    <col min="2" max="2" width="15.7109375" bestFit="1" customWidth="1"/>
    <col min="3" max="6" width="14.7109375" bestFit="1" customWidth="1"/>
    <col min="7" max="8" width="15.7109375" bestFit="1" customWidth="1"/>
  </cols>
  <sheetData>
    <row r="1" spans="1:8" x14ac:dyDescent="0.25">
      <c r="A1" t="s">
        <v>25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 t="s">
        <v>8</v>
      </c>
      <c r="B3" s="6">
        <v>2.4092340350325685</v>
      </c>
      <c r="C3" s="6">
        <v>1.386260450239206</v>
      </c>
      <c r="D3" s="6">
        <v>1.7427871333964056</v>
      </c>
      <c r="E3" s="6">
        <v>1.2911367578737591</v>
      </c>
      <c r="F3" s="6">
        <v>1.8192099724292348</v>
      </c>
      <c r="G3" s="6">
        <v>12.1</v>
      </c>
      <c r="H3" s="6">
        <v>9.5679999999999996</v>
      </c>
    </row>
    <row r="4" spans="1:8" x14ac:dyDescent="0.25">
      <c r="A4" s="3" t="s">
        <v>9</v>
      </c>
      <c r="B4" s="6">
        <v>0.34341175929482193</v>
      </c>
      <c r="C4" s="6">
        <v>0.15591234285573857</v>
      </c>
      <c r="D4" s="6">
        <v>0.39216245330770388</v>
      </c>
      <c r="E4" s="6">
        <v>0.22359221080590835</v>
      </c>
      <c r="F4" s="6">
        <v>0.22502476945645425</v>
      </c>
      <c r="G4" s="6">
        <v>0.15303214588886449</v>
      </c>
      <c r="H4" s="6">
        <v>8.5518294870250061E-2</v>
      </c>
    </row>
    <row r="5" spans="1:8" x14ac:dyDescent="0.25">
      <c r="A5" s="3" t="s">
        <v>10</v>
      </c>
      <c r="B5" s="6">
        <v>2.3189325070707127</v>
      </c>
      <c r="C5" s="6">
        <v>1.3214724428180489</v>
      </c>
      <c r="D5" s="6">
        <v>1.9895931882686853</v>
      </c>
      <c r="E5" s="6">
        <v>1.0940410250725108</v>
      </c>
      <c r="F5" s="6">
        <v>1.9584986198897241</v>
      </c>
      <c r="G5" s="6">
        <v>12</v>
      </c>
      <c r="H5" s="6">
        <v>10</v>
      </c>
    </row>
    <row r="6" spans="1:8" x14ac:dyDescent="0.25">
      <c r="A6" s="3" t="s">
        <v>11</v>
      </c>
      <c r="B6" s="6">
        <v>6.837747837882489</v>
      </c>
      <c r="C6" s="6">
        <v>1.1197232121630805</v>
      </c>
      <c r="D6" s="6">
        <v>-2.935666982024598</v>
      </c>
      <c r="E6" s="6">
        <v>-5.3132553572766481</v>
      </c>
      <c r="F6" s="6">
        <v>-4.7740074882749468</v>
      </c>
      <c r="G6" s="6">
        <v>11</v>
      </c>
      <c r="H6" s="6">
        <v>10</v>
      </c>
    </row>
    <row r="7" spans="1:8" x14ac:dyDescent="0.25">
      <c r="A7" s="3" t="s">
        <v>12</v>
      </c>
      <c r="B7" s="6">
        <v>7.6789203805601707</v>
      </c>
      <c r="C7" s="6">
        <v>3.4863059715668516</v>
      </c>
      <c r="D7" s="6">
        <v>8.7690190381911322</v>
      </c>
      <c r="E7" s="6">
        <v>4.9996738260147415</v>
      </c>
      <c r="F7" s="6">
        <v>5.0317068112585011</v>
      </c>
      <c r="G7" s="6">
        <v>3.4219028095016597</v>
      </c>
      <c r="H7" s="6">
        <v>1.9122472064975069</v>
      </c>
    </row>
    <row r="8" spans="1:8" x14ac:dyDescent="0.25">
      <c r="A8" s="3" t="s">
        <v>13</v>
      </c>
      <c r="B8" s="6">
        <v>58.965818210982356</v>
      </c>
      <c r="C8" s="6">
        <v>12.15432932738269</v>
      </c>
      <c r="D8" s="6">
        <v>76.895694892158517</v>
      </c>
      <c r="E8" s="6">
        <v>24.996738366536885</v>
      </c>
      <c r="F8" s="6">
        <v>25.318073434465195</v>
      </c>
      <c r="G8" s="6">
        <v>11.709418837675351</v>
      </c>
      <c r="H8" s="6">
        <v>3.6566893787575188</v>
      </c>
    </row>
    <row r="9" spans="1:8" x14ac:dyDescent="0.25">
      <c r="A9" s="3" t="s">
        <v>14</v>
      </c>
      <c r="B9" s="6">
        <v>-1.0411785375162186E-2</v>
      </c>
      <c r="C9" s="6">
        <v>0.15664895837359216</v>
      </c>
      <c r="D9" s="6">
        <v>-1.1756473491270587</v>
      </c>
      <c r="E9" s="6">
        <v>-7.724276650398032E-2</v>
      </c>
      <c r="F9" s="6">
        <v>-0.23203581946291818</v>
      </c>
      <c r="G9" s="6">
        <v>0.18254000212302568</v>
      </c>
      <c r="H9" s="6">
        <v>-7.3925565181446995E-2</v>
      </c>
    </row>
    <row r="10" spans="1:8" x14ac:dyDescent="0.25">
      <c r="A10" s="3" t="s">
        <v>15</v>
      </c>
      <c r="B10" s="6">
        <v>-1.0558716938919507E-2</v>
      </c>
      <c r="C10" s="6">
        <v>0.18779756451121696</v>
      </c>
      <c r="D10" s="6">
        <v>-9.6837917921437366E-2</v>
      </c>
      <c r="E10" s="6">
        <v>6.4785186121250504E-2</v>
      </c>
      <c r="F10" s="6">
        <v>2.9119292895701664E-2</v>
      </c>
      <c r="G10" s="6">
        <v>0.3233170072731662</v>
      </c>
      <c r="H10" s="6">
        <v>0.19656056194384555</v>
      </c>
    </row>
    <row r="11" spans="1:8" x14ac:dyDescent="0.25">
      <c r="A11" s="3" t="s">
        <v>16</v>
      </c>
      <c r="B11" s="6">
        <v>43.123436626046896</v>
      </c>
      <c r="C11" s="6">
        <v>20.433544705156237</v>
      </c>
      <c r="D11" s="6">
        <v>30.736045411542101</v>
      </c>
      <c r="E11" s="6">
        <v>32.312527764588594</v>
      </c>
      <c r="F11" s="6">
        <v>28.599242796190083</v>
      </c>
      <c r="G11" s="6">
        <v>23</v>
      </c>
      <c r="H11" s="6">
        <v>11</v>
      </c>
    </row>
    <row r="12" spans="1:8" x14ac:dyDescent="0.25">
      <c r="A12" s="3" t="s">
        <v>17</v>
      </c>
      <c r="B12" s="6">
        <v>-21.046159185469151</v>
      </c>
      <c r="C12" s="6">
        <v>-8.1563962870277464</v>
      </c>
      <c r="D12" s="6">
        <v>-13.979186376537371</v>
      </c>
      <c r="E12" s="6">
        <v>-15.376086636632682</v>
      </c>
      <c r="F12" s="6">
        <v>-12.219767763279378</v>
      </c>
      <c r="G12" s="6">
        <v>3</v>
      </c>
      <c r="H12" s="6">
        <v>4</v>
      </c>
    </row>
    <row r="13" spans="1:8" x14ac:dyDescent="0.25">
      <c r="A13" s="3" t="s">
        <v>18</v>
      </c>
      <c r="B13" s="6">
        <v>22.077277440577745</v>
      </c>
      <c r="C13" s="6">
        <v>12.27714841812849</v>
      </c>
      <c r="D13" s="6">
        <v>16.75685903500473</v>
      </c>
      <c r="E13" s="6">
        <v>16.936441127955913</v>
      </c>
      <c r="F13" s="6">
        <v>16.379475032910705</v>
      </c>
      <c r="G13" s="6">
        <v>26</v>
      </c>
      <c r="H13" s="6">
        <v>15</v>
      </c>
    </row>
    <row r="14" spans="1:8" x14ac:dyDescent="0.25">
      <c r="A14" s="3" t="s">
        <v>19</v>
      </c>
      <c r="B14" s="6">
        <v>1204.6170175162842</v>
      </c>
      <c r="C14" s="6">
        <v>693.13022511960298</v>
      </c>
      <c r="D14" s="6">
        <v>871.39356669820279</v>
      </c>
      <c r="E14" s="6">
        <v>645.56837893687953</v>
      </c>
      <c r="F14" s="6">
        <v>909.60498621461738</v>
      </c>
      <c r="G14" s="6">
        <v>6050</v>
      </c>
      <c r="H14" s="6">
        <v>4784</v>
      </c>
    </row>
    <row r="15" spans="1:8" x14ac:dyDescent="0.25">
      <c r="A15" s="3" t="s">
        <v>20</v>
      </c>
      <c r="B15" s="10">
        <v>500</v>
      </c>
      <c r="C15" s="10">
        <v>500</v>
      </c>
      <c r="D15" s="10">
        <v>500</v>
      </c>
      <c r="E15" s="10">
        <v>500</v>
      </c>
      <c r="F15" s="10">
        <v>500</v>
      </c>
      <c r="G15" s="10">
        <v>500</v>
      </c>
      <c r="H15" s="10">
        <v>500</v>
      </c>
    </row>
    <row r="16" spans="1:8" ht="15.75" thickBot="1" x14ac:dyDescent="0.3">
      <c r="A16" s="4" t="s">
        <v>21</v>
      </c>
      <c r="B16" s="7">
        <v>0.67471117669732394</v>
      </c>
      <c r="C16" s="7">
        <v>0.3063255624264179</v>
      </c>
      <c r="D16" s="7">
        <v>0.77049309805548027</v>
      </c>
      <c r="E16" s="7">
        <v>0.43929818816628174</v>
      </c>
      <c r="F16" s="7">
        <v>0.44211277825132289</v>
      </c>
      <c r="G16" s="7">
        <v>0.30066675479376681</v>
      </c>
      <c r="H16" s="7">
        <v>0.16802030739873142</v>
      </c>
    </row>
    <row r="18" spans="1:8" x14ac:dyDescent="0.25">
      <c r="A18" s="3" t="s">
        <v>22</v>
      </c>
      <c r="B18" s="11" t="s">
        <v>28</v>
      </c>
      <c r="C18" s="11" t="s">
        <v>28</v>
      </c>
      <c r="D18" s="11" t="s">
        <v>29</v>
      </c>
      <c r="E18" s="11" t="s">
        <v>28</v>
      </c>
      <c r="F18" s="11" t="s">
        <v>28</v>
      </c>
      <c r="G18" s="12" t="s">
        <v>148</v>
      </c>
      <c r="H18" s="12" t="s">
        <v>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DB4C-5C7C-4FA3-A73C-E05D6CB6A5A8}">
  <dimension ref="A1"/>
  <sheetViews>
    <sheetView zoomScale="62" zoomScaleNormal="62" workbookViewId="0">
      <selection activeCell="X38" sqref="X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6985-0D17-462A-8720-A9DFC7FB7383}">
  <dimension ref="A1:H500"/>
  <sheetViews>
    <sheetView workbookViewId="0">
      <selection activeCell="H8" activeCellId="1" sqref="G8 H8"/>
    </sheetView>
  </sheetViews>
  <sheetFormatPr defaultRowHeight="15" x14ac:dyDescent="0.25"/>
  <cols>
    <col min="1" max="2" width="10.140625" bestFit="1" customWidth="1"/>
    <col min="6" max="6" width="27.28515625" bestFit="1" customWidth="1"/>
    <col min="7" max="7" width="12.5703125" bestFit="1" customWidth="1"/>
    <col min="8" max="8" width="14.85546875" bestFit="1" customWidth="1"/>
  </cols>
  <sheetData>
    <row r="1" spans="1:8" x14ac:dyDescent="0.25">
      <c r="A1" t="s">
        <v>26</v>
      </c>
      <c r="B1" t="s">
        <v>27</v>
      </c>
      <c r="G1" s="5" t="s">
        <v>26</v>
      </c>
      <c r="H1" s="5" t="s">
        <v>27</v>
      </c>
    </row>
    <row r="2" spans="1:8" x14ac:dyDescent="0.25">
      <c r="A2" s="2">
        <v>-11.458165360335261</v>
      </c>
      <c r="B2" s="1">
        <v>21</v>
      </c>
      <c r="F2" s="3"/>
      <c r="G2" s="3"/>
      <c r="H2" s="3"/>
    </row>
    <row r="3" spans="1:8" x14ac:dyDescent="0.25">
      <c r="A3" s="2">
        <v>-10.23835106631741</v>
      </c>
      <c r="B3" s="1">
        <v>21</v>
      </c>
      <c r="F3" s="3" t="s">
        <v>8</v>
      </c>
      <c r="G3" s="8">
        <v>1.3245380071613613</v>
      </c>
      <c r="H3" s="8">
        <v>12.072144288577155</v>
      </c>
    </row>
    <row r="4" spans="1:8" x14ac:dyDescent="0.25">
      <c r="A4" s="2">
        <v>-10.131030691508204</v>
      </c>
      <c r="B4" s="1">
        <v>20</v>
      </c>
      <c r="F4" s="3" t="s">
        <v>9</v>
      </c>
      <c r="G4" s="8">
        <v>0.22152681507730687</v>
      </c>
      <c r="H4" s="8">
        <v>0.15077742651292772</v>
      </c>
    </row>
    <row r="5" spans="1:8" x14ac:dyDescent="0.25">
      <c r="A5" s="2">
        <v>-9.8024302557576455</v>
      </c>
      <c r="B5" s="1">
        <v>20</v>
      </c>
      <c r="F5" s="3" t="s">
        <v>10</v>
      </c>
      <c r="G5" s="8">
        <v>1.0980570126150269</v>
      </c>
      <c r="H5" s="8">
        <v>12</v>
      </c>
    </row>
    <row r="6" spans="1:8" x14ac:dyDescent="0.25">
      <c r="A6" s="2">
        <v>-9.5888354250462733</v>
      </c>
      <c r="B6" s="1">
        <v>20</v>
      </c>
      <c r="F6" s="3" t="s">
        <v>11</v>
      </c>
      <c r="G6" s="8">
        <v>-5.3132553572766481</v>
      </c>
      <c r="H6" s="8">
        <v>11</v>
      </c>
    </row>
    <row r="7" spans="1:8" x14ac:dyDescent="0.25">
      <c r="A7" s="2">
        <v>-9.507844921853394</v>
      </c>
      <c r="B7" s="1">
        <v>20</v>
      </c>
      <c r="F7" s="3" t="s">
        <v>12</v>
      </c>
      <c r="G7" s="8">
        <v>4.9485342041203841</v>
      </c>
      <c r="H7" s="8">
        <v>3.368112578371572</v>
      </c>
    </row>
    <row r="8" spans="1:8" x14ac:dyDescent="0.25">
      <c r="A8" s="2">
        <v>-9.3716935649979867</v>
      </c>
      <c r="B8" s="1">
        <v>20</v>
      </c>
      <c r="F8" s="3" t="s">
        <v>13</v>
      </c>
      <c r="G8" s="8">
        <v>24.487990769349366</v>
      </c>
      <c r="H8" s="8">
        <v>11.344182340584798</v>
      </c>
    </row>
    <row r="9" spans="1:8" x14ac:dyDescent="0.25">
      <c r="A9" s="2">
        <v>-9.2260834632441409</v>
      </c>
      <c r="B9" s="1">
        <v>20</v>
      </c>
      <c r="F9" s="3" t="s">
        <v>14</v>
      </c>
      <c r="G9" s="8">
        <v>-0.21277587260066966</v>
      </c>
      <c r="H9" s="8">
        <v>-0.18367651116916894</v>
      </c>
    </row>
    <row r="10" spans="1:8" x14ac:dyDescent="0.25">
      <c r="A10" s="2">
        <v>-9.0137164503801621</v>
      </c>
      <c r="B10" s="1">
        <v>20</v>
      </c>
      <c r="F10" s="3" t="s">
        <v>15</v>
      </c>
      <c r="G10" s="8">
        <v>0.12365092719093683</v>
      </c>
      <c r="H10" s="8">
        <v>0.22294185833516608</v>
      </c>
    </row>
    <row r="11" spans="1:8" x14ac:dyDescent="0.25">
      <c r="A11" s="2">
        <v>-8.9952991826692603</v>
      </c>
      <c r="B11" s="1">
        <v>20</v>
      </c>
      <c r="F11" s="3" t="s">
        <v>16</v>
      </c>
      <c r="G11" s="8">
        <v>28.394606488291174</v>
      </c>
      <c r="H11" s="8">
        <v>18</v>
      </c>
    </row>
    <row r="12" spans="1:8" x14ac:dyDescent="0.25">
      <c r="A12" s="2">
        <v>-8.9739715319126852</v>
      </c>
      <c r="B12" s="1">
        <v>19</v>
      </c>
      <c r="F12" s="3" t="s">
        <v>17</v>
      </c>
      <c r="G12" s="8">
        <v>-11.458165360335261</v>
      </c>
      <c r="H12" s="8">
        <v>3</v>
      </c>
    </row>
    <row r="13" spans="1:8" x14ac:dyDescent="0.25">
      <c r="A13" s="2">
        <v>-8.9588739198632545</v>
      </c>
      <c r="B13" s="1">
        <v>19</v>
      </c>
      <c r="F13" s="3" t="s">
        <v>18</v>
      </c>
      <c r="G13" s="8">
        <v>16.936441127955913</v>
      </c>
      <c r="H13" s="8">
        <v>21</v>
      </c>
    </row>
    <row r="14" spans="1:8" x14ac:dyDescent="0.25">
      <c r="A14" s="2">
        <v>-8.8325905805220835</v>
      </c>
      <c r="B14" s="1">
        <v>19</v>
      </c>
      <c r="F14" s="3" t="s">
        <v>19</v>
      </c>
      <c r="G14" s="8">
        <v>660.94446557351932</v>
      </c>
      <c r="H14" s="8">
        <v>6024</v>
      </c>
    </row>
    <row r="15" spans="1:8" x14ac:dyDescent="0.25">
      <c r="A15" s="2">
        <v>-8.8069428299320869</v>
      </c>
      <c r="B15" s="1">
        <v>19</v>
      </c>
      <c r="F15" s="3" t="s">
        <v>20</v>
      </c>
      <c r="G15" s="10">
        <v>499</v>
      </c>
      <c r="H15" s="10">
        <v>499</v>
      </c>
    </row>
    <row r="16" spans="1:8" ht="15.75" thickBot="1" x14ac:dyDescent="0.3">
      <c r="A16" s="2">
        <v>-8.5976680990541361</v>
      </c>
      <c r="B16" s="1">
        <v>19</v>
      </c>
      <c r="F16" s="4" t="s">
        <v>21</v>
      </c>
      <c r="G16" s="9">
        <v>0.4352423693549709</v>
      </c>
      <c r="H16" s="9">
        <v>0.29623828762143495</v>
      </c>
    </row>
    <row r="17" spans="1:8" x14ac:dyDescent="0.25">
      <c r="A17" s="2">
        <v>-8.015659702022095</v>
      </c>
      <c r="B17" s="1">
        <v>19</v>
      </c>
    </row>
    <row r="18" spans="1:8" x14ac:dyDescent="0.25">
      <c r="A18" s="2">
        <v>-7.3150986706139518</v>
      </c>
      <c r="B18" s="1">
        <v>19</v>
      </c>
      <c r="F18" t="s">
        <v>22</v>
      </c>
      <c r="G18" s="11" t="s">
        <v>28</v>
      </c>
      <c r="H18" s="12" t="s">
        <v>148</v>
      </c>
    </row>
    <row r="19" spans="1:8" x14ac:dyDescent="0.25">
      <c r="A19" s="2">
        <v>-7.2713974501937626</v>
      </c>
      <c r="B19" s="1">
        <v>19</v>
      </c>
    </row>
    <row r="20" spans="1:8" x14ac:dyDescent="0.25">
      <c r="A20" s="2">
        <v>-7.0981841842411084</v>
      </c>
      <c r="B20" s="1">
        <v>19</v>
      </c>
    </row>
    <row r="21" spans="1:8" x14ac:dyDescent="0.25">
      <c r="A21" s="2">
        <v>-7.0906126408488488</v>
      </c>
      <c r="B21" s="1">
        <v>19</v>
      </c>
    </row>
    <row r="22" spans="1:8" x14ac:dyDescent="0.25">
      <c r="A22" s="2">
        <v>-6.5205413617775774</v>
      </c>
      <c r="B22" s="1">
        <v>18</v>
      </c>
      <c r="F22" t="s">
        <v>143</v>
      </c>
      <c r="G22" s="25">
        <v>-15.375999999999999</v>
      </c>
      <c r="H22">
        <v>26</v>
      </c>
    </row>
    <row r="23" spans="1:8" x14ac:dyDescent="0.25">
      <c r="A23" s="2">
        <v>-6.5192680691950953</v>
      </c>
      <c r="B23" s="1">
        <v>18</v>
      </c>
      <c r="F23" t="s">
        <v>144</v>
      </c>
      <c r="G23">
        <f>ABS(G22-'1а - Характеристики, гипотезы'!E3)/'1а - Характеристики, гипотезы'!E7</f>
        <v>3.3336448212181065</v>
      </c>
      <c r="H23">
        <f>ABS(H22-'1а - Характеристики, гипотезы'!G3)/'1а - Характеристики, гипотезы'!G7</f>
        <v>4.0620674442896556</v>
      </c>
    </row>
    <row r="24" spans="1:8" x14ac:dyDescent="0.25">
      <c r="A24" s="2">
        <v>-6.432297638338059</v>
      </c>
      <c r="B24" s="1">
        <v>18</v>
      </c>
      <c r="F24" t="s">
        <v>145</v>
      </c>
      <c r="G24">
        <v>4.2640000000000002</v>
      </c>
      <c r="H24">
        <v>4.2640000000000002</v>
      </c>
    </row>
    <row r="25" spans="1:8" x14ac:dyDescent="0.25">
      <c r="A25" s="2">
        <v>-6.4212700150790623</v>
      </c>
      <c r="B25" s="1">
        <v>18</v>
      </c>
    </row>
    <row r="26" spans="1:8" x14ac:dyDescent="0.25">
      <c r="A26" s="2">
        <v>-6.3981233749189412</v>
      </c>
      <c r="B26" s="1">
        <v>18</v>
      </c>
      <c r="F26" t="s">
        <v>146</v>
      </c>
    </row>
    <row r="27" spans="1:8" x14ac:dyDescent="0.25">
      <c r="A27" s="2">
        <v>-6.2059926191694101</v>
      </c>
      <c r="B27" s="1">
        <v>18</v>
      </c>
      <c r="F27" t="s">
        <v>147</v>
      </c>
    </row>
    <row r="28" spans="1:8" x14ac:dyDescent="0.25">
      <c r="A28" s="2">
        <v>-6.1390538091189226</v>
      </c>
      <c r="B28" s="1">
        <v>18</v>
      </c>
    </row>
    <row r="29" spans="1:8" x14ac:dyDescent="0.25">
      <c r="A29" s="2">
        <v>-6.0350758273387326</v>
      </c>
      <c r="B29" s="1">
        <v>18</v>
      </c>
    </row>
    <row r="30" spans="1:8" x14ac:dyDescent="0.25">
      <c r="A30" s="2">
        <v>-6.0209331847261636</v>
      </c>
      <c r="B30" s="1">
        <v>18</v>
      </c>
    </row>
    <row r="31" spans="1:8" x14ac:dyDescent="0.25">
      <c r="A31" s="2">
        <v>-5.9745944296708329</v>
      </c>
      <c r="B31" s="1">
        <v>18</v>
      </c>
    </row>
    <row r="32" spans="1:8" x14ac:dyDescent="0.25">
      <c r="A32" s="2">
        <v>-5.9320073402603155</v>
      </c>
      <c r="B32" s="1">
        <v>18</v>
      </c>
    </row>
    <row r="33" spans="1:2" x14ac:dyDescent="0.25">
      <c r="A33" s="2">
        <v>-5.9193426265381275</v>
      </c>
      <c r="B33" s="1">
        <v>18</v>
      </c>
    </row>
    <row r="34" spans="1:2" x14ac:dyDescent="0.25">
      <c r="A34" s="2">
        <v>-5.8805526775075121</v>
      </c>
      <c r="B34" s="1">
        <v>18</v>
      </c>
    </row>
    <row r="35" spans="1:2" x14ac:dyDescent="0.25">
      <c r="A35" s="2">
        <v>-5.8380679062509442</v>
      </c>
      <c r="B35" s="1">
        <v>18</v>
      </c>
    </row>
    <row r="36" spans="1:2" x14ac:dyDescent="0.25">
      <c r="A36" s="2">
        <v>-5.6966869548603425</v>
      </c>
      <c r="B36" s="1">
        <v>18</v>
      </c>
    </row>
    <row r="37" spans="1:2" x14ac:dyDescent="0.25">
      <c r="A37" s="2">
        <v>-5.5047494667349381</v>
      </c>
      <c r="B37" s="1">
        <v>17</v>
      </c>
    </row>
    <row r="38" spans="1:2" x14ac:dyDescent="0.25">
      <c r="A38" s="2">
        <v>-5.4506231632956768</v>
      </c>
      <c r="B38" s="1">
        <v>17</v>
      </c>
    </row>
    <row r="39" spans="1:2" x14ac:dyDescent="0.25">
      <c r="A39" s="2">
        <v>-5.3482709032949058</v>
      </c>
      <c r="B39" s="1">
        <v>17</v>
      </c>
    </row>
    <row r="40" spans="1:2" x14ac:dyDescent="0.25">
      <c r="A40" s="2">
        <v>-5.3347649069735779</v>
      </c>
      <c r="B40" s="1">
        <v>17</v>
      </c>
    </row>
    <row r="41" spans="1:2" x14ac:dyDescent="0.25">
      <c r="A41" s="2">
        <v>-5.3132553572766481</v>
      </c>
      <c r="B41" s="1">
        <v>17</v>
      </c>
    </row>
    <row r="42" spans="1:2" x14ac:dyDescent="0.25">
      <c r="A42" s="2">
        <v>-5.3132553572766481</v>
      </c>
      <c r="B42" s="1">
        <v>17</v>
      </c>
    </row>
    <row r="43" spans="1:2" x14ac:dyDescent="0.25">
      <c r="A43" s="2">
        <v>-5.2608911998220718</v>
      </c>
      <c r="B43" s="1">
        <v>17</v>
      </c>
    </row>
    <row r="44" spans="1:2" x14ac:dyDescent="0.25">
      <c r="A44" s="2">
        <v>-5.2441792346769942</v>
      </c>
      <c r="B44" s="1">
        <v>17</v>
      </c>
    </row>
    <row r="45" spans="1:2" x14ac:dyDescent="0.25">
      <c r="A45" s="2">
        <v>-5.1677134676254353</v>
      </c>
      <c r="B45" s="1">
        <v>17</v>
      </c>
    </row>
    <row r="46" spans="1:2" x14ac:dyDescent="0.25">
      <c r="A46" s="2">
        <v>-5.1317202148027716</v>
      </c>
      <c r="B46" s="1">
        <v>17</v>
      </c>
    </row>
    <row r="47" spans="1:2" x14ac:dyDescent="0.25">
      <c r="A47" s="2">
        <v>-5.1164065977616699</v>
      </c>
      <c r="B47" s="1">
        <v>17</v>
      </c>
    </row>
    <row r="48" spans="1:2" x14ac:dyDescent="0.25">
      <c r="A48" s="2">
        <v>-5.0758317653788252</v>
      </c>
      <c r="B48" s="1">
        <v>17</v>
      </c>
    </row>
    <row r="49" spans="1:2" x14ac:dyDescent="0.25">
      <c r="A49" s="2">
        <v>-5.0624053498439023</v>
      </c>
      <c r="B49" s="1">
        <v>17</v>
      </c>
    </row>
    <row r="50" spans="1:2" x14ac:dyDescent="0.25">
      <c r="A50" s="2">
        <v>-5.0506842368748037</v>
      </c>
      <c r="B50" s="1">
        <v>17</v>
      </c>
    </row>
    <row r="51" spans="1:2" x14ac:dyDescent="0.25">
      <c r="A51" s="2">
        <v>-5.0083017837721853</v>
      </c>
      <c r="B51" s="1">
        <v>17</v>
      </c>
    </row>
    <row r="52" spans="1:2" x14ac:dyDescent="0.25">
      <c r="A52" s="2">
        <v>-4.9540958995465187</v>
      </c>
      <c r="B52" s="1">
        <v>17</v>
      </c>
    </row>
    <row r="53" spans="1:2" x14ac:dyDescent="0.25">
      <c r="A53" s="2">
        <v>-4.9296987041714599</v>
      </c>
      <c r="B53" s="1">
        <v>17</v>
      </c>
    </row>
    <row r="54" spans="1:2" x14ac:dyDescent="0.25">
      <c r="A54" s="2">
        <v>-4.9288801589398643</v>
      </c>
      <c r="B54" s="1">
        <v>17</v>
      </c>
    </row>
    <row r="55" spans="1:2" x14ac:dyDescent="0.25">
      <c r="A55" s="2">
        <v>-4.8517777455970643</v>
      </c>
      <c r="B55" s="1">
        <v>17</v>
      </c>
    </row>
    <row r="56" spans="1:2" x14ac:dyDescent="0.25">
      <c r="A56" s="2">
        <v>-4.8295633375062605</v>
      </c>
      <c r="B56" s="1">
        <v>17</v>
      </c>
    </row>
    <row r="57" spans="1:2" x14ac:dyDescent="0.25">
      <c r="A57" s="2">
        <v>-4.824811227689497</v>
      </c>
      <c r="B57" s="1">
        <v>17</v>
      </c>
    </row>
    <row r="58" spans="1:2" x14ac:dyDescent="0.25">
      <c r="A58" s="2">
        <v>-4.7109652283950707</v>
      </c>
      <c r="B58" s="1">
        <v>16</v>
      </c>
    </row>
    <row r="59" spans="1:2" x14ac:dyDescent="0.25">
      <c r="A59" s="2">
        <v>-4.63775090490235</v>
      </c>
      <c r="B59" s="1">
        <v>16</v>
      </c>
    </row>
    <row r="60" spans="1:2" x14ac:dyDescent="0.25">
      <c r="A60" s="2">
        <v>-4.6339765018899923</v>
      </c>
      <c r="B60" s="1">
        <v>16</v>
      </c>
    </row>
    <row r="61" spans="1:2" x14ac:dyDescent="0.25">
      <c r="A61" s="2">
        <v>-4.626427695865277</v>
      </c>
      <c r="B61" s="1">
        <v>16</v>
      </c>
    </row>
    <row r="62" spans="1:2" x14ac:dyDescent="0.25">
      <c r="A62" s="2">
        <v>-4.6226532928529194</v>
      </c>
      <c r="B62" s="1">
        <v>16</v>
      </c>
    </row>
    <row r="63" spans="1:2" x14ac:dyDescent="0.25">
      <c r="A63" s="2">
        <v>-4.5814077081275171</v>
      </c>
      <c r="B63" s="1">
        <v>16</v>
      </c>
    </row>
    <row r="64" spans="1:2" x14ac:dyDescent="0.25">
      <c r="A64" s="2">
        <v>-4.4825228966772555</v>
      </c>
      <c r="B64" s="1">
        <v>16</v>
      </c>
    </row>
    <row r="65" spans="1:2" x14ac:dyDescent="0.25">
      <c r="A65" s="2">
        <v>-4.4008389037742743</v>
      </c>
      <c r="B65" s="1">
        <v>16</v>
      </c>
    </row>
    <row r="66" spans="1:2" x14ac:dyDescent="0.25">
      <c r="A66" s="2">
        <v>-4.3651639740972312</v>
      </c>
      <c r="B66" s="1">
        <v>16</v>
      </c>
    </row>
    <row r="67" spans="1:2" x14ac:dyDescent="0.25">
      <c r="A67" s="2">
        <v>-4.3559439715580082</v>
      </c>
      <c r="B67" s="1">
        <v>16</v>
      </c>
    </row>
    <row r="68" spans="1:2" x14ac:dyDescent="0.25">
      <c r="A68" s="2">
        <v>-4.3474401960964313</v>
      </c>
      <c r="B68" s="1">
        <v>16</v>
      </c>
    </row>
    <row r="69" spans="1:2" x14ac:dyDescent="0.25">
      <c r="A69" s="2">
        <v>-4.2883685152162796</v>
      </c>
      <c r="B69" s="1">
        <v>16</v>
      </c>
    </row>
    <row r="70" spans="1:2" x14ac:dyDescent="0.25">
      <c r="A70" s="2">
        <v>-4.2570364227402022</v>
      </c>
      <c r="B70" s="1">
        <v>16</v>
      </c>
    </row>
    <row r="71" spans="1:2" x14ac:dyDescent="0.25">
      <c r="A71" s="2">
        <v>-4.2335032473318277</v>
      </c>
      <c r="B71" s="1">
        <v>16</v>
      </c>
    </row>
    <row r="72" spans="1:2" x14ac:dyDescent="0.25">
      <c r="A72" s="2">
        <v>-4.2259203352557959</v>
      </c>
      <c r="B72" s="1">
        <v>16</v>
      </c>
    </row>
    <row r="73" spans="1:2" x14ac:dyDescent="0.25">
      <c r="A73" s="2">
        <v>-4.1392113841255194</v>
      </c>
      <c r="B73" s="1">
        <v>16</v>
      </c>
    </row>
    <row r="74" spans="1:2" x14ac:dyDescent="0.25">
      <c r="A74" s="2">
        <v>-4.127717644831864</v>
      </c>
      <c r="B74" s="1">
        <v>16</v>
      </c>
    </row>
    <row r="75" spans="1:2" x14ac:dyDescent="0.25">
      <c r="A75" s="2">
        <v>-4.0874042921757789</v>
      </c>
      <c r="B75" s="1">
        <v>16</v>
      </c>
    </row>
    <row r="76" spans="1:2" x14ac:dyDescent="0.25">
      <c r="A76" s="2">
        <v>-4.0833911468042059</v>
      </c>
      <c r="B76" s="1">
        <v>16</v>
      </c>
    </row>
    <row r="77" spans="1:2" x14ac:dyDescent="0.25">
      <c r="A77" s="2">
        <v>-4.0720452003995886</v>
      </c>
      <c r="B77" s="1">
        <v>16</v>
      </c>
    </row>
    <row r="78" spans="1:2" x14ac:dyDescent="0.25">
      <c r="A78" s="2">
        <v>-3.9691245062102096</v>
      </c>
      <c r="B78" s="1">
        <v>16</v>
      </c>
    </row>
    <row r="79" spans="1:2" x14ac:dyDescent="0.25">
      <c r="A79" s="2">
        <v>-3.7941149882215539</v>
      </c>
      <c r="B79" s="1">
        <v>16</v>
      </c>
    </row>
    <row r="80" spans="1:2" x14ac:dyDescent="0.25">
      <c r="A80" s="2">
        <v>-3.7122718337457625</v>
      </c>
      <c r="B80" s="1">
        <v>15</v>
      </c>
    </row>
    <row r="81" spans="1:2" x14ac:dyDescent="0.25">
      <c r="A81" s="2">
        <v>-3.6268361751979681</v>
      </c>
      <c r="B81" s="1">
        <v>15</v>
      </c>
    </row>
    <row r="82" spans="1:2" x14ac:dyDescent="0.25">
      <c r="A82" s="2">
        <v>-3.6244032768707255</v>
      </c>
      <c r="B82" s="1">
        <v>15</v>
      </c>
    </row>
    <row r="83" spans="1:2" x14ac:dyDescent="0.25">
      <c r="A83" s="2">
        <v>-3.6006995712057686</v>
      </c>
      <c r="B83" s="1">
        <v>15</v>
      </c>
    </row>
    <row r="84" spans="1:2" x14ac:dyDescent="0.25">
      <c r="A84" s="2">
        <v>-3.5795083446544593</v>
      </c>
      <c r="B84" s="1">
        <v>15</v>
      </c>
    </row>
    <row r="85" spans="1:2" x14ac:dyDescent="0.25">
      <c r="A85" s="2">
        <v>-3.4441527956631033</v>
      </c>
      <c r="B85" s="1">
        <v>15</v>
      </c>
    </row>
    <row r="86" spans="1:2" x14ac:dyDescent="0.25">
      <c r="A86" s="2">
        <v>-3.4229956751631105</v>
      </c>
      <c r="B86" s="1">
        <v>15</v>
      </c>
    </row>
    <row r="87" spans="1:2" x14ac:dyDescent="0.25">
      <c r="A87" s="2">
        <v>-3.4142076826072296</v>
      </c>
      <c r="B87" s="1">
        <v>15</v>
      </c>
    </row>
    <row r="88" spans="1:2" x14ac:dyDescent="0.25">
      <c r="A88" s="2">
        <v>-3.383841928251786</v>
      </c>
      <c r="B88" s="1">
        <v>15</v>
      </c>
    </row>
    <row r="89" spans="1:2" x14ac:dyDescent="0.25">
      <c r="A89" s="2">
        <v>-3.3826823225070255</v>
      </c>
      <c r="B89" s="1">
        <v>15</v>
      </c>
    </row>
    <row r="90" spans="1:2" x14ac:dyDescent="0.25">
      <c r="A90" s="2">
        <v>-3.317289653449552</v>
      </c>
      <c r="B90" s="1">
        <v>15</v>
      </c>
    </row>
    <row r="91" spans="1:2" x14ac:dyDescent="0.25">
      <c r="A91" s="2">
        <v>-3.2926082409801891</v>
      </c>
      <c r="B91" s="1">
        <v>15</v>
      </c>
    </row>
    <row r="92" spans="1:2" x14ac:dyDescent="0.25">
      <c r="A92" s="2">
        <v>-3.2708826862915883</v>
      </c>
      <c r="B92" s="1">
        <v>15</v>
      </c>
    </row>
    <row r="93" spans="1:2" x14ac:dyDescent="0.25">
      <c r="A93" s="2">
        <v>-3.2537955545820294</v>
      </c>
      <c r="B93" s="1">
        <v>15</v>
      </c>
    </row>
    <row r="94" spans="1:2" x14ac:dyDescent="0.25">
      <c r="A94" s="2">
        <v>-3.24243823949364</v>
      </c>
      <c r="B94" s="1">
        <v>15</v>
      </c>
    </row>
    <row r="95" spans="1:2" x14ac:dyDescent="0.25">
      <c r="A95" s="2">
        <v>-3.1417344386398325</v>
      </c>
      <c r="B95" s="1">
        <v>15</v>
      </c>
    </row>
    <row r="96" spans="1:2" x14ac:dyDescent="0.25">
      <c r="A96" s="2">
        <v>-3.114472334954189</v>
      </c>
      <c r="B96" s="1">
        <v>15</v>
      </c>
    </row>
    <row r="97" spans="1:2" x14ac:dyDescent="0.25">
      <c r="A97" s="2">
        <v>-3.0757505980262065</v>
      </c>
      <c r="B97" s="1">
        <v>15</v>
      </c>
    </row>
    <row r="98" spans="1:2" x14ac:dyDescent="0.25">
      <c r="A98" s="2">
        <v>-3.0724423110485075</v>
      </c>
      <c r="B98" s="1">
        <v>15</v>
      </c>
    </row>
    <row r="99" spans="1:2" x14ac:dyDescent="0.25">
      <c r="A99" s="2">
        <v>-3.0691340240708085</v>
      </c>
      <c r="B99" s="1">
        <v>15</v>
      </c>
    </row>
    <row r="100" spans="1:2" x14ac:dyDescent="0.25">
      <c r="A100" s="2">
        <v>-3.024148142384365</v>
      </c>
      <c r="B100" s="1">
        <v>15</v>
      </c>
    </row>
    <row r="101" spans="1:2" x14ac:dyDescent="0.25">
      <c r="A101" s="2">
        <v>-2.9963403418776577</v>
      </c>
      <c r="B101" s="1">
        <v>15</v>
      </c>
    </row>
    <row r="102" spans="1:2" x14ac:dyDescent="0.25">
      <c r="A102" s="2">
        <v>-2.9740804590517653</v>
      </c>
      <c r="B102" s="1">
        <v>15</v>
      </c>
    </row>
    <row r="103" spans="1:2" x14ac:dyDescent="0.25">
      <c r="A103" s="2">
        <v>-2.960551725362893</v>
      </c>
      <c r="B103" s="1">
        <v>15</v>
      </c>
    </row>
    <row r="104" spans="1:2" x14ac:dyDescent="0.25">
      <c r="A104" s="2">
        <v>-2.9217390389647333</v>
      </c>
      <c r="B104" s="1">
        <v>15</v>
      </c>
    </row>
    <row r="105" spans="1:2" x14ac:dyDescent="0.25">
      <c r="A105" s="2">
        <v>-2.7841438592702614</v>
      </c>
      <c r="B105" s="1">
        <v>15</v>
      </c>
    </row>
    <row r="106" spans="1:2" x14ac:dyDescent="0.25">
      <c r="A106" s="2">
        <v>-2.7219344216689931</v>
      </c>
      <c r="B106" s="1">
        <v>15</v>
      </c>
    </row>
    <row r="107" spans="1:2" x14ac:dyDescent="0.25">
      <c r="A107" s="2">
        <v>-2.7110091165639458</v>
      </c>
      <c r="B107" s="1">
        <v>15</v>
      </c>
    </row>
    <row r="108" spans="1:2" x14ac:dyDescent="0.25">
      <c r="A108" s="2">
        <v>-2.7047847621986874</v>
      </c>
      <c r="B108" s="1">
        <v>15</v>
      </c>
    </row>
    <row r="109" spans="1:2" x14ac:dyDescent="0.25">
      <c r="A109" s="2">
        <v>-2.68147327612387</v>
      </c>
      <c r="B109" s="1">
        <v>15</v>
      </c>
    </row>
    <row r="110" spans="1:2" x14ac:dyDescent="0.25">
      <c r="A110" s="2">
        <v>-2.6392272472265175</v>
      </c>
      <c r="B110" s="1">
        <v>15</v>
      </c>
    </row>
    <row r="111" spans="1:2" x14ac:dyDescent="0.25">
      <c r="A111" s="2">
        <v>-2.6294729165500028</v>
      </c>
      <c r="B111" s="1">
        <v>15</v>
      </c>
    </row>
    <row r="112" spans="1:2" x14ac:dyDescent="0.25">
      <c r="A112" s="2">
        <v>-2.5545078157563692</v>
      </c>
      <c r="B112" s="1">
        <v>15</v>
      </c>
    </row>
    <row r="113" spans="1:2" x14ac:dyDescent="0.25">
      <c r="A113" s="2">
        <v>-2.5372956285253165</v>
      </c>
      <c r="B113" s="1">
        <v>15</v>
      </c>
    </row>
    <row r="114" spans="1:2" x14ac:dyDescent="0.25">
      <c r="A114" s="2">
        <v>-2.5110453376953954</v>
      </c>
      <c r="B114" s="1">
        <v>15</v>
      </c>
    </row>
    <row r="115" spans="1:2" x14ac:dyDescent="0.25">
      <c r="A115" s="2">
        <v>-2.5004724617872851</v>
      </c>
      <c r="B115" s="1">
        <v>15</v>
      </c>
    </row>
    <row r="116" spans="1:2" x14ac:dyDescent="0.25">
      <c r="A116" s="2">
        <v>-2.4874098441330714</v>
      </c>
      <c r="B116" s="1">
        <v>15</v>
      </c>
    </row>
    <row r="117" spans="1:2" x14ac:dyDescent="0.25">
      <c r="A117" s="2">
        <v>-2.440877821453614</v>
      </c>
      <c r="B117" s="1">
        <v>15</v>
      </c>
    </row>
    <row r="118" spans="1:2" x14ac:dyDescent="0.25">
      <c r="A118" s="2">
        <v>-2.4020992411067708</v>
      </c>
      <c r="B118" s="1">
        <v>15</v>
      </c>
    </row>
    <row r="119" spans="1:2" x14ac:dyDescent="0.25">
      <c r="A119" s="2">
        <v>-2.3517018659447784</v>
      </c>
      <c r="B119" s="1">
        <v>14</v>
      </c>
    </row>
    <row r="120" spans="1:2" x14ac:dyDescent="0.25">
      <c r="A120" s="2">
        <v>-2.3492462302499915</v>
      </c>
      <c r="B120" s="1">
        <v>14</v>
      </c>
    </row>
    <row r="121" spans="1:2" x14ac:dyDescent="0.25">
      <c r="A121" s="2">
        <v>-2.3330231185071169</v>
      </c>
      <c r="B121" s="1">
        <v>14</v>
      </c>
    </row>
    <row r="122" spans="1:2" x14ac:dyDescent="0.25">
      <c r="A122" s="2">
        <v>-2.3060679692833217</v>
      </c>
      <c r="B122" s="1">
        <v>14</v>
      </c>
    </row>
    <row r="123" spans="1:2" x14ac:dyDescent="0.25">
      <c r="A123" s="2">
        <v>-2.3021571420656981</v>
      </c>
      <c r="B123" s="1">
        <v>14</v>
      </c>
    </row>
    <row r="124" spans="1:2" x14ac:dyDescent="0.25">
      <c r="A124" s="2">
        <v>-2.2330810194660442</v>
      </c>
      <c r="B124" s="1">
        <v>14</v>
      </c>
    </row>
    <row r="125" spans="1:2" x14ac:dyDescent="0.25">
      <c r="A125" s="2">
        <v>-2.1828996492957229</v>
      </c>
      <c r="B125" s="1">
        <v>14</v>
      </c>
    </row>
    <row r="126" spans="1:2" x14ac:dyDescent="0.25">
      <c r="A126" s="2">
        <v>-2.1804951726779107</v>
      </c>
      <c r="B126" s="1">
        <v>14</v>
      </c>
    </row>
    <row r="127" spans="1:2" x14ac:dyDescent="0.25">
      <c r="A127" s="2">
        <v>-2.1790570341807323</v>
      </c>
      <c r="B127" s="1">
        <v>14</v>
      </c>
    </row>
    <row r="128" spans="1:2" x14ac:dyDescent="0.25">
      <c r="A128" s="2">
        <v>-2.1373567021044435</v>
      </c>
      <c r="B128" s="1">
        <v>14</v>
      </c>
    </row>
    <row r="129" spans="1:2" x14ac:dyDescent="0.25">
      <c r="A129" s="2">
        <v>-2.0759544410509987</v>
      </c>
      <c r="B129" s="1">
        <v>14</v>
      </c>
    </row>
    <row r="130" spans="1:2" x14ac:dyDescent="0.25">
      <c r="A130" s="2">
        <v>-2.0263415050692855</v>
      </c>
      <c r="B130" s="1">
        <v>14</v>
      </c>
    </row>
    <row r="131" spans="1:2" x14ac:dyDescent="0.25">
      <c r="A131" s="2">
        <v>-2.0136313166120088</v>
      </c>
      <c r="B131" s="1">
        <v>14</v>
      </c>
    </row>
    <row r="132" spans="1:2" x14ac:dyDescent="0.25">
      <c r="A132" s="2">
        <v>-2.0122215998242607</v>
      </c>
      <c r="B132" s="1">
        <v>14</v>
      </c>
    </row>
    <row r="133" spans="1:2" x14ac:dyDescent="0.25">
      <c r="A133" s="2">
        <v>-1.9164233860181412</v>
      </c>
      <c r="B133" s="1">
        <v>14</v>
      </c>
    </row>
    <row r="134" spans="1:2" x14ac:dyDescent="0.25">
      <c r="A134" s="2">
        <v>-1.8664125461044023</v>
      </c>
      <c r="B134" s="1">
        <v>14</v>
      </c>
    </row>
    <row r="135" spans="1:2" x14ac:dyDescent="0.25">
      <c r="A135" s="2">
        <v>-1.8507294468407054</v>
      </c>
      <c r="B135" s="1">
        <v>14</v>
      </c>
    </row>
    <row r="136" spans="1:2" x14ac:dyDescent="0.25">
      <c r="A136" s="2">
        <v>-1.8498085834551603</v>
      </c>
      <c r="B136" s="1">
        <v>14</v>
      </c>
    </row>
    <row r="137" spans="1:2" x14ac:dyDescent="0.25">
      <c r="A137" s="2">
        <v>-1.8456703825620935</v>
      </c>
      <c r="B137" s="1">
        <v>14</v>
      </c>
    </row>
    <row r="138" spans="1:2" x14ac:dyDescent="0.25">
      <c r="A138" s="2">
        <v>-1.8424416763707996</v>
      </c>
      <c r="B138" s="1">
        <v>14</v>
      </c>
    </row>
    <row r="139" spans="1:2" x14ac:dyDescent="0.25">
      <c r="A139" s="2">
        <v>-1.8098249226284679</v>
      </c>
      <c r="B139" s="1">
        <v>14</v>
      </c>
    </row>
    <row r="140" spans="1:2" x14ac:dyDescent="0.25">
      <c r="A140" s="2">
        <v>-1.7896796149841976</v>
      </c>
      <c r="B140" s="1">
        <v>14</v>
      </c>
    </row>
    <row r="141" spans="1:2" x14ac:dyDescent="0.25">
      <c r="A141" s="2">
        <v>-1.788304004247766</v>
      </c>
      <c r="B141" s="1">
        <v>14</v>
      </c>
    </row>
    <row r="142" spans="1:2" x14ac:dyDescent="0.25">
      <c r="A142" s="2">
        <v>-1.7691250347241294</v>
      </c>
      <c r="B142" s="1">
        <v>14</v>
      </c>
    </row>
    <row r="143" spans="1:2" x14ac:dyDescent="0.25">
      <c r="A143" s="2">
        <v>-1.7527143396990141</v>
      </c>
      <c r="B143" s="1">
        <v>14</v>
      </c>
    </row>
    <row r="144" spans="1:2" x14ac:dyDescent="0.25">
      <c r="A144" s="2">
        <v>-1.746796939795604</v>
      </c>
      <c r="B144" s="1">
        <v>14</v>
      </c>
    </row>
    <row r="145" spans="1:2" x14ac:dyDescent="0.25">
      <c r="A145" s="2">
        <v>-1.7345187613216695</v>
      </c>
      <c r="B145" s="1">
        <v>14</v>
      </c>
    </row>
    <row r="146" spans="1:2" x14ac:dyDescent="0.25">
      <c r="A146" s="2">
        <v>-1.6928184292453807</v>
      </c>
      <c r="B146" s="1">
        <v>14</v>
      </c>
    </row>
    <row r="147" spans="1:2" x14ac:dyDescent="0.25">
      <c r="A147" s="2">
        <v>-1.6734007173625287</v>
      </c>
      <c r="B147" s="1">
        <v>14</v>
      </c>
    </row>
    <row r="148" spans="1:2" x14ac:dyDescent="0.25">
      <c r="A148" s="2">
        <v>-1.6729459700116422</v>
      </c>
      <c r="B148" s="1">
        <v>14</v>
      </c>
    </row>
    <row r="149" spans="1:2" x14ac:dyDescent="0.25">
      <c r="A149" s="2">
        <v>-1.669342097255867</v>
      </c>
      <c r="B149" s="1">
        <v>14</v>
      </c>
    </row>
    <row r="150" spans="1:2" x14ac:dyDescent="0.25">
      <c r="A150" s="2">
        <v>-1.6558190479088808</v>
      </c>
      <c r="B150" s="1">
        <v>14</v>
      </c>
    </row>
    <row r="151" spans="1:2" x14ac:dyDescent="0.25">
      <c r="A151" s="2">
        <v>-1.6553699848998804</v>
      </c>
      <c r="B151" s="1">
        <v>14</v>
      </c>
    </row>
    <row r="152" spans="1:2" x14ac:dyDescent="0.25">
      <c r="A152" s="2">
        <v>-1.6472697977122153</v>
      </c>
      <c r="B152" s="1">
        <v>14</v>
      </c>
    </row>
    <row r="153" spans="1:2" x14ac:dyDescent="0.25">
      <c r="A153" s="2">
        <v>-1.5573150873649866</v>
      </c>
      <c r="B153" s="1">
        <v>14</v>
      </c>
    </row>
    <row r="154" spans="1:2" x14ac:dyDescent="0.25">
      <c r="A154" s="2">
        <v>-1.5217538445256651</v>
      </c>
      <c r="B154" s="1">
        <v>14</v>
      </c>
    </row>
    <row r="155" spans="1:2" x14ac:dyDescent="0.25">
      <c r="A155" s="2">
        <v>-1.4321458790334873</v>
      </c>
      <c r="B155" s="1">
        <v>14</v>
      </c>
    </row>
    <row r="156" spans="1:2" x14ac:dyDescent="0.25">
      <c r="A156" s="2">
        <v>-1.2541009224776645</v>
      </c>
      <c r="B156" s="1">
        <v>14</v>
      </c>
    </row>
    <row r="157" spans="1:2" x14ac:dyDescent="0.25">
      <c r="A157" s="2">
        <v>-1.2291011868626811</v>
      </c>
      <c r="B157" s="1">
        <v>13</v>
      </c>
    </row>
    <row r="158" spans="1:2" x14ac:dyDescent="0.25">
      <c r="A158" s="2">
        <v>-0.99666276279895105</v>
      </c>
      <c r="B158" s="1">
        <v>13</v>
      </c>
    </row>
    <row r="159" spans="1:2" x14ac:dyDescent="0.25">
      <c r="A159" s="2">
        <v>-0.96931539398501632</v>
      </c>
      <c r="B159" s="1">
        <v>13</v>
      </c>
    </row>
    <row r="160" spans="1:2" x14ac:dyDescent="0.25">
      <c r="A160" s="2">
        <v>-0.90728785532410261</v>
      </c>
      <c r="B160" s="1">
        <v>13</v>
      </c>
    </row>
    <row r="161" spans="1:2" x14ac:dyDescent="0.25">
      <c r="A161" s="2">
        <v>-0.86389358936576177</v>
      </c>
      <c r="B161" s="1">
        <v>13</v>
      </c>
    </row>
    <row r="162" spans="1:2" x14ac:dyDescent="0.25">
      <c r="A162" s="2">
        <v>-0.85556034416076732</v>
      </c>
      <c r="B162" s="1">
        <v>13</v>
      </c>
    </row>
    <row r="163" spans="1:2" x14ac:dyDescent="0.25">
      <c r="A163" s="2">
        <v>-0.82895762413390917</v>
      </c>
      <c r="B163" s="1">
        <v>13</v>
      </c>
    </row>
    <row r="164" spans="1:2" x14ac:dyDescent="0.25">
      <c r="A164" s="2">
        <v>-0.81525836018845443</v>
      </c>
      <c r="B164" s="1">
        <v>13</v>
      </c>
    </row>
    <row r="165" spans="1:2" x14ac:dyDescent="0.25">
      <c r="A165" s="2">
        <v>-0.77011900127108679</v>
      </c>
      <c r="B165" s="1">
        <v>13</v>
      </c>
    </row>
    <row r="166" spans="1:2" x14ac:dyDescent="0.25">
      <c r="A166" s="2">
        <v>-0.75441884898173162</v>
      </c>
      <c r="B166" s="1">
        <v>13</v>
      </c>
    </row>
    <row r="167" spans="1:2" x14ac:dyDescent="0.25">
      <c r="A167" s="2">
        <v>-0.74534095498966058</v>
      </c>
      <c r="B167" s="1">
        <v>13</v>
      </c>
    </row>
    <row r="168" spans="1:2" x14ac:dyDescent="0.25">
      <c r="A168" s="2">
        <v>-0.70743776329327379</v>
      </c>
      <c r="B168" s="1">
        <v>13</v>
      </c>
    </row>
    <row r="169" spans="1:2" x14ac:dyDescent="0.25">
      <c r="A169" s="2">
        <v>-0.69756974577903752</v>
      </c>
      <c r="B169" s="1">
        <v>13</v>
      </c>
    </row>
    <row r="170" spans="1:2" x14ac:dyDescent="0.25">
      <c r="A170" s="2">
        <v>-0.65407316166674723</v>
      </c>
      <c r="B170" s="1">
        <v>13</v>
      </c>
    </row>
    <row r="171" spans="1:2" x14ac:dyDescent="0.25">
      <c r="A171" s="2">
        <v>-0.64710415851441216</v>
      </c>
      <c r="B171" s="1">
        <v>13</v>
      </c>
    </row>
    <row r="172" spans="1:2" x14ac:dyDescent="0.25">
      <c r="A172" s="2">
        <v>-0.64342070497223181</v>
      </c>
      <c r="B172" s="1">
        <v>13</v>
      </c>
    </row>
    <row r="173" spans="1:2" x14ac:dyDescent="0.25">
      <c r="A173" s="2">
        <v>-0.60173174157971521</v>
      </c>
      <c r="B173" s="1">
        <v>13</v>
      </c>
    </row>
    <row r="174" spans="1:2" x14ac:dyDescent="0.25">
      <c r="A174" s="2">
        <v>-0.57848278326564473</v>
      </c>
      <c r="B174" s="1">
        <v>13</v>
      </c>
    </row>
    <row r="175" spans="1:2" x14ac:dyDescent="0.25">
      <c r="A175" s="2">
        <v>-0.57196852746419613</v>
      </c>
      <c r="B175" s="1">
        <v>13</v>
      </c>
    </row>
    <row r="176" spans="1:2" x14ac:dyDescent="0.25">
      <c r="A176" s="2">
        <v>-0.55771788235579156</v>
      </c>
      <c r="B176" s="1">
        <v>13</v>
      </c>
    </row>
    <row r="177" spans="1:2" x14ac:dyDescent="0.25">
      <c r="A177" s="2">
        <v>-0.54551360032637608</v>
      </c>
      <c r="B177" s="1">
        <v>13</v>
      </c>
    </row>
    <row r="178" spans="1:2" x14ac:dyDescent="0.25">
      <c r="A178" s="2">
        <v>-0.52601630765711893</v>
      </c>
      <c r="B178" s="1">
        <v>13</v>
      </c>
    </row>
    <row r="179" spans="1:2" x14ac:dyDescent="0.25">
      <c r="A179" s="2">
        <v>-0.51952478922321466</v>
      </c>
      <c r="B179" s="1">
        <v>13</v>
      </c>
    </row>
    <row r="180" spans="1:2" x14ac:dyDescent="0.25">
      <c r="A180" s="2">
        <v>-0.46686504599056211</v>
      </c>
      <c r="B180" s="1">
        <v>13</v>
      </c>
    </row>
    <row r="181" spans="1:2" x14ac:dyDescent="0.25">
      <c r="A181" s="2">
        <v>-0.45675828611711045</v>
      </c>
      <c r="B181" s="1">
        <v>13</v>
      </c>
    </row>
    <row r="182" spans="1:2" x14ac:dyDescent="0.25">
      <c r="A182" s="2">
        <v>-0.38701141117489901</v>
      </c>
      <c r="B182" s="1">
        <v>13</v>
      </c>
    </row>
    <row r="183" spans="1:2" x14ac:dyDescent="0.25">
      <c r="A183" s="2">
        <v>-0.37615431817248468</v>
      </c>
      <c r="B183" s="1">
        <v>13</v>
      </c>
    </row>
    <row r="184" spans="1:2" x14ac:dyDescent="0.25">
      <c r="A184" s="2">
        <v>-0.3432249256264186</v>
      </c>
      <c r="B184" s="1">
        <v>13</v>
      </c>
    </row>
    <row r="185" spans="1:2" x14ac:dyDescent="0.25">
      <c r="A185" s="2">
        <v>-0.33600581143109598</v>
      </c>
      <c r="B185" s="1">
        <v>13</v>
      </c>
    </row>
    <row r="186" spans="1:2" x14ac:dyDescent="0.25">
      <c r="A186" s="2">
        <v>-0.31436552187078637</v>
      </c>
      <c r="B186" s="1">
        <v>13</v>
      </c>
    </row>
    <row r="187" spans="1:2" x14ac:dyDescent="0.25">
      <c r="A187" s="2">
        <v>-0.30355958794534676</v>
      </c>
      <c r="B187" s="1">
        <v>13</v>
      </c>
    </row>
    <row r="188" spans="1:2" x14ac:dyDescent="0.25">
      <c r="A188" s="2">
        <v>-0.30275809573940937</v>
      </c>
      <c r="B188" s="1">
        <v>13</v>
      </c>
    </row>
    <row r="189" spans="1:2" x14ac:dyDescent="0.25">
      <c r="A189" s="2">
        <v>-0.26279148793837526</v>
      </c>
      <c r="B189" s="1">
        <v>13</v>
      </c>
    </row>
    <row r="190" spans="1:2" x14ac:dyDescent="0.25">
      <c r="A190" s="2">
        <v>-0.21495206662511923</v>
      </c>
      <c r="B190" s="1">
        <v>13</v>
      </c>
    </row>
    <row r="191" spans="1:2" x14ac:dyDescent="0.25">
      <c r="A191" s="2">
        <v>-0.2117631508270279</v>
      </c>
      <c r="B191" s="1">
        <v>13</v>
      </c>
    </row>
    <row r="192" spans="1:2" x14ac:dyDescent="0.25">
      <c r="A192" s="2">
        <v>-0.20698830364272003</v>
      </c>
      <c r="B192" s="1">
        <v>13</v>
      </c>
    </row>
    <row r="193" spans="1:2" x14ac:dyDescent="0.25">
      <c r="A193" s="2">
        <v>-0.2053966879146174</v>
      </c>
      <c r="B193" s="1">
        <v>13</v>
      </c>
    </row>
    <row r="194" spans="1:2" x14ac:dyDescent="0.25">
      <c r="A194" s="2">
        <v>-0.16882931656145961</v>
      </c>
      <c r="B194" s="1">
        <v>13</v>
      </c>
    </row>
    <row r="195" spans="1:2" x14ac:dyDescent="0.25">
      <c r="A195" s="2">
        <v>-0.14700144371890933</v>
      </c>
      <c r="B195" s="1">
        <v>13</v>
      </c>
    </row>
    <row r="196" spans="1:2" x14ac:dyDescent="0.25">
      <c r="A196" s="2">
        <v>-0.10698367684090049</v>
      </c>
      <c r="B196" s="1">
        <v>13</v>
      </c>
    </row>
    <row r="197" spans="1:2" x14ac:dyDescent="0.25">
      <c r="A197" s="2">
        <v>-0.10619355331873526</v>
      </c>
      <c r="B197" s="1">
        <v>13</v>
      </c>
    </row>
    <row r="198" spans="1:2" x14ac:dyDescent="0.25">
      <c r="A198" s="2">
        <v>-0.10065700432169256</v>
      </c>
      <c r="B198" s="1">
        <v>13</v>
      </c>
    </row>
    <row r="199" spans="1:2" x14ac:dyDescent="0.25">
      <c r="A199" s="2">
        <v>-3.6264779436169237E-2</v>
      </c>
      <c r="B199" s="1">
        <v>13</v>
      </c>
    </row>
    <row r="200" spans="1:2" x14ac:dyDescent="0.25">
      <c r="A200" s="2">
        <v>-1.1980743409367722E-3</v>
      </c>
      <c r="B200" s="1">
        <v>13</v>
      </c>
    </row>
    <row r="201" spans="1:2" x14ac:dyDescent="0.25">
      <c r="A201" s="2">
        <v>4.4026549704722084E-2</v>
      </c>
      <c r="B201" s="1">
        <v>13</v>
      </c>
    </row>
    <row r="202" spans="1:2" x14ac:dyDescent="0.25">
      <c r="A202" s="2">
        <v>5.0705651420867026E-2</v>
      </c>
      <c r="B202" s="1">
        <v>13</v>
      </c>
    </row>
    <row r="203" spans="1:2" x14ac:dyDescent="0.25">
      <c r="A203" s="2">
        <v>6.1699168628547296E-2</v>
      </c>
      <c r="B203" s="1">
        <v>13</v>
      </c>
    </row>
    <row r="204" spans="1:2" x14ac:dyDescent="0.25">
      <c r="A204" s="2">
        <v>6.7974682070780501E-2</v>
      </c>
      <c r="B204" s="1">
        <v>13</v>
      </c>
    </row>
    <row r="205" spans="1:2" x14ac:dyDescent="0.25">
      <c r="A205" s="2">
        <v>8.4453589198528745E-2</v>
      </c>
      <c r="B205" s="1">
        <v>13</v>
      </c>
    </row>
    <row r="206" spans="1:2" x14ac:dyDescent="0.25">
      <c r="A206" s="2">
        <v>8.8370100758038417E-2</v>
      </c>
      <c r="B206" s="1">
        <v>13</v>
      </c>
    </row>
    <row r="207" spans="1:2" x14ac:dyDescent="0.25">
      <c r="A207" s="2">
        <v>9.6606712150969498E-2</v>
      </c>
      <c r="B207" s="1">
        <v>13</v>
      </c>
    </row>
    <row r="208" spans="1:2" x14ac:dyDescent="0.25">
      <c r="A208" s="2">
        <v>0.12676214585662815</v>
      </c>
      <c r="B208" s="1">
        <v>13</v>
      </c>
    </row>
    <row r="209" spans="1:2" x14ac:dyDescent="0.25">
      <c r="A209" s="2">
        <v>0.14710640546691134</v>
      </c>
      <c r="B209" s="1">
        <v>13</v>
      </c>
    </row>
    <row r="210" spans="1:2" x14ac:dyDescent="0.25">
      <c r="A210" s="2">
        <v>0.14945403866586271</v>
      </c>
      <c r="B210" s="1">
        <v>13</v>
      </c>
    </row>
    <row r="211" spans="1:2" x14ac:dyDescent="0.25">
      <c r="A211" s="2">
        <v>0.15180167186481408</v>
      </c>
      <c r="B211" s="1">
        <v>12</v>
      </c>
    </row>
    <row r="212" spans="1:2" x14ac:dyDescent="0.25">
      <c r="A212" s="2">
        <v>0.17524958214489739</v>
      </c>
      <c r="B212" s="1">
        <v>12</v>
      </c>
    </row>
    <row r="213" spans="1:2" x14ac:dyDescent="0.25">
      <c r="A213" s="2">
        <v>0.17680709182168353</v>
      </c>
      <c r="B213" s="1">
        <v>12</v>
      </c>
    </row>
    <row r="214" spans="1:2" x14ac:dyDescent="0.25">
      <c r="A214" s="2">
        <v>0.19087015364784743</v>
      </c>
      <c r="B214" s="1">
        <v>12</v>
      </c>
    </row>
    <row r="215" spans="1:2" x14ac:dyDescent="0.25">
      <c r="A215" s="2">
        <v>0.20140892350464124</v>
      </c>
      <c r="B215" s="1">
        <v>12</v>
      </c>
    </row>
    <row r="216" spans="1:2" x14ac:dyDescent="0.25">
      <c r="A216" s="2">
        <v>0.22519789429788939</v>
      </c>
      <c r="B216" s="1">
        <v>12</v>
      </c>
    </row>
    <row r="217" spans="1:2" x14ac:dyDescent="0.25">
      <c r="A217" s="2">
        <v>0.22909166848985474</v>
      </c>
      <c r="B217" s="1">
        <v>12</v>
      </c>
    </row>
    <row r="218" spans="1:2" x14ac:dyDescent="0.25">
      <c r="A218" s="2">
        <v>0.23338334661384574</v>
      </c>
      <c r="B218" s="1">
        <v>12</v>
      </c>
    </row>
    <row r="219" spans="1:2" x14ac:dyDescent="0.25">
      <c r="A219" s="2">
        <v>0.2703770436084596</v>
      </c>
      <c r="B219" s="1">
        <v>12</v>
      </c>
    </row>
    <row r="220" spans="1:2" x14ac:dyDescent="0.25">
      <c r="A220" s="2">
        <v>0.27621486272546458</v>
      </c>
      <c r="B220" s="1">
        <v>12</v>
      </c>
    </row>
    <row r="221" spans="1:2" x14ac:dyDescent="0.25">
      <c r="A221" s="2">
        <v>0.31315171630121763</v>
      </c>
      <c r="B221" s="1">
        <v>12</v>
      </c>
    </row>
    <row r="222" spans="1:2" x14ac:dyDescent="0.25">
      <c r="A222" s="2">
        <v>0.32674866209272291</v>
      </c>
      <c r="B222" s="1">
        <v>12</v>
      </c>
    </row>
    <row r="223" spans="1:2" x14ac:dyDescent="0.25">
      <c r="A223" s="2">
        <v>0.38494495432241815</v>
      </c>
      <c r="B223" s="1">
        <v>12</v>
      </c>
    </row>
    <row r="224" spans="1:2" x14ac:dyDescent="0.25">
      <c r="A224" s="2">
        <v>0.38571802481892514</v>
      </c>
      <c r="B224" s="1">
        <v>12</v>
      </c>
    </row>
    <row r="225" spans="1:2" x14ac:dyDescent="0.25">
      <c r="A225" s="2">
        <v>0.40819391263648863</v>
      </c>
      <c r="B225" s="1">
        <v>12</v>
      </c>
    </row>
    <row r="226" spans="1:2" x14ac:dyDescent="0.25">
      <c r="A226" s="2">
        <v>0.41826656645862381</v>
      </c>
      <c r="B226" s="1">
        <v>12</v>
      </c>
    </row>
    <row r="227" spans="1:2" x14ac:dyDescent="0.25">
      <c r="A227" s="2">
        <v>0.45270230960450131</v>
      </c>
      <c r="B227" s="1">
        <v>12</v>
      </c>
    </row>
    <row r="228" spans="1:2" x14ac:dyDescent="0.25">
      <c r="A228" s="2">
        <v>0.4786115399212576</v>
      </c>
      <c r="B228" s="1">
        <v>12</v>
      </c>
    </row>
    <row r="229" spans="1:2" x14ac:dyDescent="0.25">
      <c r="A229" s="2">
        <v>0.49947307464317414</v>
      </c>
      <c r="B229" s="1">
        <v>12</v>
      </c>
    </row>
    <row r="230" spans="1:2" x14ac:dyDescent="0.25">
      <c r="A230" s="2">
        <v>0.50681156001810446</v>
      </c>
      <c r="B230" s="1">
        <v>12</v>
      </c>
    </row>
    <row r="231" spans="1:2" x14ac:dyDescent="0.25">
      <c r="A231" s="2">
        <v>0.59591361908242102</v>
      </c>
      <c r="B231" s="1">
        <v>12</v>
      </c>
    </row>
    <row r="232" spans="1:2" x14ac:dyDescent="0.25">
      <c r="A232" s="2">
        <v>0.64828346087888344</v>
      </c>
      <c r="B232" s="1">
        <v>12</v>
      </c>
    </row>
    <row r="233" spans="1:2" x14ac:dyDescent="0.25">
      <c r="A233" s="2">
        <v>0.69021116663061544</v>
      </c>
      <c r="B233" s="1">
        <v>12</v>
      </c>
    </row>
    <row r="234" spans="1:2" x14ac:dyDescent="0.25">
      <c r="A234" s="2">
        <v>0.73018345877353563</v>
      </c>
      <c r="B234" s="1">
        <v>12</v>
      </c>
    </row>
    <row r="235" spans="1:2" x14ac:dyDescent="0.25">
      <c r="A235" s="2">
        <v>0.73824953990988429</v>
      </c>
      <c r="B235" s="1">
        <v>12</v>
      </c>
    </row>
    <row r="236" spans="1:2" x14ac:dyDescent="0.25">
      <c r="A236" s="2">
        <v>0.81464141051692418</v>
      </c>
      <c r="B236" s="1">
        <v>12</v>
      </c>
    </row>
    <row r="237" spans="1:2" x14ac:dyDescent="0.25">
      <c r="A237" s="2">
        <v>0.8261522028362378</v>
      </c>
      <c r="B237" s="1">
        <v>12</v>
      </c>
    </row>
    <row r="238" spans="1:2" x14ac:dyDescent="0.25">
      <c r="A238" s="2">
        <v>0.83343952913419339</v>
      </c>
      <c r="B238" s="1">
        <v>12</v>
      </c>
    </row>
    <row r="239" spans="1:2" x14ac:dyDescent="0.25">
      <c r="A239" s="2">
        <v>0.8407211710902629</v>
      </c>
      <c r="B239" s="1">
        <v>12</v>
      </c>
    </row>
    <row r="240" spans="1:2" x14ac:dyDescent="0.25">
      <c r="A240" s="2">
        <v>0.84647372507897667</v>
      </c>
      <c r="B240" s="1">
        <v>12</v>
      </c>
    </row>
    <row r="241" spans="1:2" x14ac:dyDescent="0.25">
      <c r="A241" s="2">
        <v>0.85759229780815072</v>
      </c>
      <c r="B241" s="1">
        <v>12</v>
      </c>
    </row>
    <row r="242" spans="1:2" x14ac:dyDescent="0.25">
      <c r="A242" s="2">
        <v>0.90933686199714425</v>
      </c>
      <c r="B242" s="1">
        <v>12</v>
      </c>
    </row>
    <row r="243" spans="1:2" x14ac:dyDescent="0.25">
      <c r="A243" s="2">
        <v>0.91623196870496026</v>
      </c>
      <c r="B243" s="1">
        <v>12</v>
      </c>
    </row>
    <row r="244" spans="1:2" x14ac:dyDescent="0.25">
      <c r="A244" s="2">
        <v>1.0253542798920534</v>
      </c>
      <c r="B244" s="1">
        <v>12</v>
      </c>
    </row>
    <row r="245" spans="1:2" x14ac:dyDescent="0.25">
      <c r="A245" s="2">
        <v>1.0261216660466743</v>
      </c>
      <c r="B245" s="1">
        <v>12</v>
      </c>
    </row>
    <row r="246" spans="1:2" x14ac:dyDescent="0.25">
      <c r="A246" s="2">
        <v>1.0525254341075196</v>
      </c>
      <c r="B246" s="1">
        <v>12</v>
      </c>
    </row>
    <row r="247" spans="1:2" x14ac:dyDescent="0.25">
      <c r="A247" s="2">
        <v>1.053673671168508</v>
      </c>
      <c r="B247" s="1">
        <v>12</v>
      </c>
    </row>
    <row r="248" spans="1:2" x14ac:dyDescent="0.25">
      <c r="A248" s="2">
        <v>1.0601822426280705</v>
      </c>
      <c r="B248" s="1">
        <v>12</v>
      </c>
    </row>
    <row r="249" spans="1:2" x14ac:dyDescent="0.25">
      <c r="A249" s="2">
        <v>1.0655368926847586</v>
      </c>
      <c r="B249" s="1">
        <v>12</v>
      </c>
    </row>
    <row r="250" spans="1:2" x14ac:dyDescent="0.25">
      <c r="A250" s="2">
        <v>1.0900250375299947</v>
      </c>
      <c r="B250" s="1">
        <v>12</v>
      </c>
    </row>
    <row r="251" spans="1:2" x14ac:dyDescent="0.25">
      <c r="A251" s="2">
        <v>1.0980570126150269</v>
      </c>
      <c r="B251" s="1">
        <v>12</v>
      </c>
    </row>
    <row r="252" spans="1:2" x14ac:dyDescent="0.25">
      <c r="A252" s="2">
        <v>1.1095393832249101</v>
      </c>
      <c r="B252" s="1">
        <v>12</v>
      </c>
    </row>
    <row r="253" spans="1:2" x14ac:dyDescent="0.25">
      <c r="A253" s="2">
        <v>1.1336353084800066</v>
      </c>
      <c r="B253" s="1">
        <v>12</v>
      </c>
    </row>
    <row r="254" spans="1:2" x14ac:dyDescent="0.25">
      <c r="A254" s="2">
        <v>1.1439637576870154</v>
      </c>
      <c r="B254" s="1">
        <v>12</v>
      </c>
    </row>
    <row r="255" spans="1:2" x14ac:dyDescent="0.25">
      <c r="A255" s="2">
        <v>1.1611759449180681</v>
      </c>
      <c r="B255" s="1">
        <v>12</v>
      </c>
    </row>
    <row r="256" spans="1:2" x14ac:dyDescent="0.25">
      <c r="A256" s="2">
        <v>1.1787746673973742</v>
      </c>
      <c r="B256" s="1">
        <v>12</v>
      </c>
    </row>
    <row r="257" spans="1:2" x14ac:dyDescent="0.25">
      <c r="A257" s="2">
        <v>1.2273473688139347</v>
      </c>
      <c r="B257" s="1">
        <v>12</v>
      </c>
    </row>
    <row r="258" spans="1:2" x14ac:dyDescent="0.25">
      <c r="A258" s="2">
        <v>1.2556553914066171</v>
      </c>
      <c r="B258" s="1">
        <v>12</v>
      </c>
    </row>
    <row r="259" spans="1:2" x14ac:dyDescent="0.25">
      <c r="A259" s="2">
        <v>1.2663646915199933</v>
      </c>
      <c r="B259" s="1">
        <v>12</v>
      </c>
    </row>
    <row r="260" spans="1:2" x14ac:dyDescent="0.25">
      <c r="A260" s="2">
        <v>1.2778413777879905</v>
      </c>
      <c r="B260" s="1">
        <v>12</v>
      </c>
    </row>
    <row r="261" spans="1:2" x14ac:dyDescent="0.25">
      <c r="A261" s="2">
        <v>1.2923762399906991</v>
      </c>
      <c r="B261" s="1">
        <v>12</v>
      </c>
    </row>
    <row r="262" spans="1:2" x14ac:dyDescent="0.25">
      <c r="A262" s="2">
        <v>1.3004082150757312</v>
      </c>
      <c r="B262" s="1">
        <v>12</v>
      </c>
    </row>
    <row r="263" spans="1:2" x14ac:dyDescent="0.25">
      <c r="A263" s="2">
        <v>1.3241346581082325</v>
      </c>
      <c r="B263" s="1">
        <v>12</v>
      </c>
    </row>
    <row r="264" spans="1:2" x14ac:dyDescent="0.25">
      <c r="A264" s="2">
        <v>1.3306375452259089</v>
      </c>
      <c r="B264" s="1">
        <v>12</v>
      </c>
    </row>
    <row r="265" spans="1:2" x14ac:dyDescent="0.25">
      <c r="A265" s="2">
        <v>1.3329340193478856</v>
      </c>
      <c r="B265" s="1">
        <v>12</v>
      </c>
    </row>
    <row r="266" spans="1:2" x14ac:dyDescent="0.25">
      <c r="A266" s="2">
        <v>1.3363730461889645</v>
      </c>
      <c r="B266" s="1">
        <v>12</v>
      </c>
    </row>
    <row r="267" spans="1:2" x14ac:dyDescent="0.25">
      <c r="A267" s="2">
        <v>1.3627768142498098</v>
      </c>
      <c r="B267" s="1">
        <v>12</v>
      </c>
    </row>
    <row r="268" spans="1:2" x14ac:dyDescent="0.25">
      <c r="A268" s="2">
        <v>1.4148340172425378</v>
      </c>
      <c r="B268" s="1">
        <v>12</v>
      </c>
    </row>
    <row r="269" spans="1:2" x14ac:dyDescent="0.25">
      <c r="A269" s="2">
        <v>1.4431704615446506</v>
      </c>
      <c r="B269" s="1">
        <v>12</v>
      </c>
    </row>
    <row r="270" spans="1:2" x14ac:dyDescent="0.25">
      <c r="A270" s="2">
        <v>1.4485307959432248</v>
      </c>
      <c r="B270" s="1">
        <v>12</v>
      </c>
    </row>
    <row r="271" spans="1:2" x14ac:dyDescent="0.25">
      <c r="A271" s="2">
        <v>1.4653791852935683</v>
      </c>
      <c r="B271" s="1">
        <v>11</v>
      </c>
    </row>
    <row r="272" spans="1:2" x14ac:dyDescent="0.25">
      <c r="A272" s="2">
        <v>1.517493231705157</v>
      </c>
      <c r="B272" s="1">
        <v>11</v>
      </c>
    </row>
    <row r="273" spans="1:2" x14ac:dyDescent="0.25">
      <c r="A273" s="2">
        <v>1.5535262749210232</v>
      </c>
      <c r="B273" s="1">
        <v>11</v>
      </c>
    </row>
    <row r="274" spans="1:2" x14ac:dyDescent="0.25">
      <c r="A274" s="2">
        <v>1.6010871634818613</v>
      </c>
      <c r="B274" s="1">
        <v>11</v>
      </c>
    </row>
    <row r="275" spans="1:2" x14ac:dyDescent="0.25">
      <c r="A275" s="2">
        <v>1.6037758571939775</v>
      </c>
      <c r="B275" s="1">
        <v>11</v>
      </c>
    </row>
    <row r="276" spans="1:2" x14ac:dyDescent="0.25">
      <c r="A276" s="2">
        <v>1.6337152859079651</v>
      </c>
      <c r="B276" s="1">
        <v>11</v>
      </c>
    </row>
    <row r="277" spans="1:2" x14ac:dyDescent="0.25">
      <c r="A277" s="2">
        <v>1.6371713657747022</v>
      </c>
      <c r="B277" s="1">
        <v>11</v>
      </c>
    </row>
    <row r="278" spans="1:2" x14ac:dyDescent="0.25">
      <c r="A278" s="2">
        <v>1.6874891601502895</v>
      </c>
      <c r="B278" s="1">
        <v>11</v>
      </c>
    </row>
    <row r="279" spans="1:2" x14ac:dyDescent="0.25">
      <c r="A279" s="2">
        <v>1.7347828846424818</v>
      </c>
      <c r="B279" s="1">
        <v>11</v>
      </c>
    </row>
    <row r="280" spans="1:2" x14ac:dyDescent="0.25">
      <c r="A280" s="2">
        <v>1.7736524144595023</v>
      </c>
      <c r="B280" s="1">
        <v>11</v>
      </c>
    </row>
    <row r="281" spans="1:2" x14ac:dyDescent="0.25">
      <c r="A281" s="2">
        <v>1.8557456799782812</v>
      </c>
      <c r="B281" s="1">
        <v>11</v>
      </c>
    </row>
    <row r="282" spans="1:2" x14ac:dyDescent="0.25">
      <c r="A282" s="2">
        <v>1.861918875266565</v>
      </c>
      <c r="B282" s="1">
        <v>11</v>
      </c>
    </row>
    <row r="283" spans="1:2" x14ac:dyDescent="0.25">
      <c r="A283" s="2">
        <v>1.8680920705548487</v>
      </c>
      <c r="B283" s="1">
        <v>11</v>
      </c>
    </row>
    <row r="284" spans="1:2" x14ac:dyDescent="0.25">
      <c r="A284" s="2">
        <v>1.8700247467961162</v>
      </c>
      <c r="B284" s="1">
        <v>11</v>
      </c>
    </row>
    <row r="285" spans="1:2" x14ac:dyDescent="0.25">
      <c r="A285" s="2">
        <v>1.9024596015980932</v>
      </c>
      <c r="B285" s="1">
        <v>11</v>
      </c>
    </row>
    <row r="286" spans="1:2" x14ac:dyDescent="0.25">
      <c r="A286" s="2">
        <v>1.9043865934974746</v>
      </c>
      <c r="B286" s="1">
        <v>11</v>
      </c>
    </row>
    <row r="287" spans="1:2" x14ac:dyDescent="0.25">
      <c r="A287" s="2">
        <v>1.9260268830577842</v>
      </c>
      <c r="B287" s="1">
        <v>11</v>
      </c>
    </row>
    <row r="288" spans="1:2" x14ac:dyDescent="0.25">
      <c r="A288" s="2">
        <v>2.0115648597595284</v>
      </c>
      <c r="B288" s="1">
        <v>11</v>
      </c>
    </row>
    <row r="289" spans="1:2" x14ac:dyDescent="0.25">
      <c r="A289" s="2">
        <v>2.0429765330220109</v>
      </c>
      <c r="B289" s="1">
        <v>11</v>
      </c>
    </row>
    <row r="290" spans="1:2" x14ac:dyDescent="0.25">
      <c r="A290" s="2">
        <v>2.0682036423124375</v>
      </c>
      <c r="B290" s="1">
        <v>11</v>
      </c>
    </row>
    <row r="291" spans="1:2" x14ac:dyDescent="0.25">
      <c r="A291" s="2">
        <v>2.0996721589937808</v>
      </c>
      <c r="B291" s="1">
        <v>11</v>
      </c>
    </row>
    <row r="292" spans="1:2" x14ac:dyDescent="0.25">
      <c r="A292" s="2">
        <v>2.1222276275977494</v>
      </c>
      <c r="B292" s="1">
        <v>11</v>
      </c>
    </row>
    <row r="293" spans="1:2" x14ac:dyDescent="0.25">
      <c r="A293" s="2">
        <v>2.1463633432460485</v>
      </c>
      <c r="B293" s="1">
        <v>11</v>
      </c>
    </row>
    <row r="294" spans="1:2" x14ac:dyDescent="0.25">
      <c r="A294" s="2">
        <v>2.1787015642359622</v>
      </c>
      <c r="B294" s="1">
        <v>11</v>
      </c>
    </row>
    <row r="295" spans="1:2" x14ac:dyDescent="0.25">
      <c r="A295" s="2">
        <v>2.2153769380849555</v>
      </c>
      <c r="B295" s="1">
        <v>11</v>
      </c>
    </row>
    <row r="296" spans="1:2" x14ac:dyDescent="0.25">
      <c r="A296" s="2">
        <v>2.241161112880218</v>
      </c>
      <c r="B296" s="1">
        <v>11</v>
      </c>
    </row>
    <row r="297" spans="1:2" x14ac:dyDescent="0.25">
      <c r="A297" s="2">
        <v>2.2669737093849109</v>
      </c>
      <c r="B297" s="1">
        <v>11</v>
      </c>
    </row>
    <row r="298" spans="1:2" x14ac:dyDescent="0.25">
      <c r="A298" s="2">
        <v>2.3567578894755572</v>
      </c>
      <c r="B298" s="1">
        <v>11</v>
      </c>
    </row>
    <row r="299" spans="1:2" x14ac:dyDescent="0.25">
      <c r="A299" s="2">
        <v>2.3874249139509631</v>
      </c>
      <c r="B299" s="1">
        <v>11</v>
      </c>
    </row>
    <row r="300" spans="1:2" x14ac:dyDescent="0.25">
      <c r="A300" s="2">
        <v>2.4094687917851845</v>
      </c>
      <c r="B300" s="1">
        <v>11</v>
      </c>
    </row>
    <row r="301" spans="1:2" x14ac:dyDescent="0.25">
      <c r="A301" s="2">
        <v>2.4197119758639021</v>
      </c>
      <c r="B301" s="1">
        <v>11</v>
      </c>
    </row>
    <row r="302" spans="1:2" x14ac:dyDescent="0.25">
      <c r="A302" s="2">
        <v>2.4532325399661206</v>
      </c>
      <c r="B302" s="1">
        <v>11</v>
      </c>
    </row>
    <row r="303" spans="1:2" x14ac:dyDescent="0.25">
      <c r="A303" s="2">
        <v>2.4702116691798439</v>
      </c>
      <c r="B303" s="1">
        <v>11</v>
      </c>
    </row>
    <row r="304" spans="1:2" x14ac:dyDescent="0.25">
      <c r="A304" s="2">
        <v>2.5362978279474193</v>
      </c>
      <c r="B304" s="1">
        <v>11</v>
      </c>
    </row>
    <row r="305" spans="1:2" x14ac:dyDescent="0.25">
      <c r="A305" s="2">
        <v>2.5454155123326929</v>
      </c>
      <c r="B305" s="1">
        <v>11</v>
      </c>
    </row>
    <row r="306" spans="1:2" x14ac:dyDescent="0.25">
      <c r="A306" s="2">
        <v>2.5549367849918783</v>
      </c>
      <c r="B306" s="1">
        <v>11</v>
      </c>
    </row>
    <row r="307" spans="1:2" x14ac:dyDescent="0.25">
      <c r="A307" s="2">
        <v>2.5668454812432175</v>
      </c>
      <c r="B307" s="1">
        <v>11</v>
      </c>
    </row>
    <row r="308" spans="1:2" x14ac:dyDescent="0.25">
      <c r="A308" s="2">
        <v>2.6292936612037012</v>
      </c>
      <c r="B308" s="1">
        <v>11</v>
      </c>
    </row>
    <row r="309" spans="1:2" x14ac:dyDescent="0.25">
      <c r="A309" s="2">
        <v>2.6815668691881003</v>
      </c>
      <c r="B309" s="1">
        <v>11</v>
      </c>
    </row>
    <row r="310" spans="1:2" x14ac:dyDescent="0.25">
      <c r="A310" s="2">
        <v>2.6959596228436569</v>
      </c>
      <c r="B310" s="1">
        <v>11</v>
      </c>
    </row>
    <row r="311" spans="1:2" x14ac:dyDescent="0.25">
      <c r="A311" s="2">
        <v>2.7147691101446982</v>
      </c>
      <c r="B311" s="1">
        <v>11</v>
      </c>
    </row>
    <row r="312" spans="1:2" x14ac:dyDescent="0.25">
      <c r="A312" s="2">
        <v>2.7175714906945361</v>
      </c>
      <c r="B312" s="1">
        <v>11</v>
      </c>
    </row>
    <row r="313" spans="1:2" x14ac:dyDescent="0.25">
      <c r="A313" s="2">
        <v>2.793048182257917</v>
      </c>
      <c r="B313" s="1">
        <v>11</v>
      </c>
    </row>
    <row r="314" spans="1:2" x14ac:dyDescent="0.25">
      <c r="A314" s="2">
        <v>2.8055253126978643</v>
      </c>
      <c r="B314" s="1">
        <v>11</v>
      </c>
    </row>
    <row r="315" spans="1:2" x14ac:dyDescent="0.25">
      <c r="A315" s="2">
        <v>2.807543254067423</v>
      </c>
      <c r="B315" s="1">
        <v>11</v>
      </c>
    </row>
    <row r="316" spans="1:2" x14ac:dyDescent="0.25">
      <c r="A316" s="2">
        <v>2.849891601118725</v>
      </c>
      <c r="B316" s="1">
        <v>11</v>
      </c>
    </row>
    <row r="317" spans="1:2" x14ac:dyDescent="0.25">
      <c r="A317" s="2">
        <v>2.8668650459905622</v>
      </c>
      <c r="B317" s="1">
        <v>11</v>
      </c>
    </row>
    <row r="318" spans="1:2" x14ac:dyDescent="0.25">
      <c r="A318" s="2">
        <v>2.8684793990862092</v>
      </c>
      <c r="B318" s="1">
        <v>11</v>
      </c>
    </row>
    <row r="319" spans="1:2" x14ac:dyDescent="0.25">
      <c r="A319" s="2">
        <v>2.8692865756340327</v>
      </c>
      <c r="B319" s="1">
        <v>11</v>
      </c>
    </row>
    <row r="320" spans="1:2" x14ac:dyDescent="0.25">
      <c r="A320" s="2">
        <v>2.9850027234089795</v>
      </c>
      <c r="B320" s="1">
        <v>11</v>
      </c>
    </row>
    <row r="321" spans="1:2" x14ac:dyDescent="0.25">
      <c r="A321" s="2">
        <v>3.0507932963984787</v>
      </c>
      <c r="B321" s="1">
        <v>11</v>
      </c>
    </row>
    <row r="322" spans="1:2" x14ac:dyDescent="0.25">
      <c r="A322" s="2">
        <v>3.0610364804771963</v>
      </c>
      <c r="B322" s="1">
        <v>11</v>
      </c>
    </row>
    <row r="323" spans="1:2" x14ac:dyDescent="0.25">
      <c r="A323" s="2">
        <v>3.0634978005138693</v>
      </c>
      <c r="B323" s="1">
        <v>11</v>
      </c>
    </row>
    <row r="324" spans="1:2" x14ac:dyDescent="0.25">
      <c r="A324" s="2">
        <v>3.104561486298917</v>
      </c>
      <c r="B324" s="1">
        <v>11</v>
      </c>
    </row>
    <row r="325" spans="1:2" x14ac:dyDescent="0.25">
      <c r="A325" s="2">
        <v>3.163508111657575</v>
      </c>
      <c r="B325" s="1">
        <v>11</v>
      </c>
    </row>
    <row r="326" spans="1:2" x14ac:dyDescent="0.25">
      <c r="A326" s="2">
        <v>3.1990864075225547</v>
      </c>
      <c r="B326" s="1">
        <v>11</v>
      </c>
    </row>
    <row r="327" spans="1:2" x14ac:dyDescent="0.25">
      <c r="A327" s="2">
        <v>3.3479024781001501</v>
      </c>
      <c r="B327" s="1">
        <v>11</v>
      </c>
    </row>
    <row r="328" spans="1:2" x14ac:dyDescent="0.25">
      <c r="A328" s="2">
        <v>3.3537744032684715</v>
      </c>
      <c r="B328" s="1">
        <v>11</v>
      </c>
    </row>
    <row r="329" spans="1:2" x14ac:dyDescent="0.25">
      <c r="A329" s="2">
        <v>3.3546156858676115</v>
      </c>
      <c r="B329" s="1">
        <v>11</v>
      </c>
    </row>
    <row r="330" spans="1:2" x14ac:dyDescent="0.25">
      <c r="A330" s="2">
        <v>3.3705773178837264</v>
      </c>
      <c r="B330" s="1">
        <v>11</v>
      </c>
    </row>
    <row r="331" spans="1:2" x14ac:dyDescent="0.25">
      <c r="A331" s="2">
        <v>3.4122605969343569</v>
      </c>
      <c r="B331" s="1">
        <v>11</v>
      </c>
    </row>
    <row r="332" spans="1:2" x14ac:dyDescent="0.25">
      <c r="A332" s="2">
        <v>3.4283018097368769</v>
      </c>
      <c r="B332" s="1">
        <v>11</v>
      </c>
    </row>
    <row r="333" spans="1:2" x14ac:dyDescent="0.25">
      <c r="A333" s="2">
        <v>3.4299900592770429</v>
      </c>
      <c r="B333" s="1">
        <v>11</v>
      </c>
    </row>
    <row r="334" spans="1:2" x14ac:dyDescent="0.25">
      <c r="A334" s="2">
        <v>3.4629933482676281</v>
      </c>
      <c r="B334" s="1">
        <v>11</v>
      </c>
    </row>
    <row r="335" spans="1:2" x14ac:dyDescent="0.25">
      <c r="A335" s="2">
        <v>3.4799554244556932</v>
      </c>
      <c r="B335" s="1">
        <v>11</v>
      </c>
    </row>
    <row r="336" spans="1:2" x14ac:dyDescent="0.25">
      <c r="A336" s="2">
        <v>3.5224799861054636</v>
      </c>
      <c r="B336" s="1">
        <v>10</v>
      </c>
    </row>
    <row r="337" spans="1:2" x14ac:dyDescent="0.25">
      <c r="A337" s="2">
        <v>3.5378277091978818</v>
      </c>
      <c r="B337" s="1">
        <v>10</v>
      </c>
    </row>
    <row r="338" spans="1:2" x14ac:dyDescent="0.25">
      <c r="A338" s="2">
        <v>3.6325458980456462</v>
      </c>
      <c r="B338" s="1">
        <v>10</v>
      </c>
    </row>
    <row r="339" spans="1:2" x14ac:dyDescent="0.25">
      <c r="A339" s="2">
        <v>3.6472001314279625</v>
      </c>
      <c r="B339" s="1">
        <v>10</v>
      </c>
    </row>
    <row r="340" spans="1:2" x14ac:dyDescent="0.25">
      <c r="A340" s="2">
        <v>3.6826135813782459</v>
      </c>
      <c r="B340" s="1">
        <v>10</v>
      </c>
    </row>
    <row r="341" spans="1:2" x14ac:dyDescent="0.25">
      <c r="A341" s="2">
        <v>3.6973360268631952</v>
      </c>
      <c r="B341" s="1">
        <v>10</v>
      </c>
    </row>
    <row r="342" spans="1:2" x14ac:dyDescent="0.25">
      <c r="A342" s="2">
        <v>3.7359724986628864</v>
      </c>
      <c r="B342" s="1">
        <v>10</v>
      </c>
    </row>
    <row r="343" spans="1:2" x14ac:dyDescent="0.25">
      <c r="A343" s="2">
        <v>3.7472900233580733</v>
      </c>
      <c r="B343" s="1">
        <v>10</v>
      </c>
    </row>
    <row r="344" spans="1:2" x14ac:dyDescent="0.25">
      <c r="A344" s="2">
        <v>3.8268708097632045</v>
      </c>
      <c r="B344" s="1">
        <v>10</v>
      </c>
    </row>
    <row r="345" spans="1:2" x14ac:dyDescent="0.25">
      <c r="A345" s="2">
        <v>3.8334646463510582</v>
      </c>
      <c r="B345" s="1">
        <v>10</v>
      </c>
    </row>
    <row r="346" spans="1:2" x14ac:dyDescent="0.25">
      <c r="A346" s="2">
        <v>3.8700035959947856</v>
      </c>
      <c r="B346" s="1">
        <v>10</v>
      </c>
    </row>
    <row r="347" spans="1:2" x14ac:dyDescent="0.25">
      <c r="A347" s="2">
        <v>3.8788313789438691</v>
      </c>
      <c r="B347" s="1">
        <v>10</v>
      </c>
    </row>
    <row r="348" spans="1:2" x14ac:dyDescent="0.25">
      <c r="A348" s="2">
        <v>3.8797124519362116</v>
      </c>
      <c r="B348" s="1">
        <v>10</v>
      </c>
    </row>
    <row r="349" spans="1:2" x14ac:dyDescent="0.25">
      <c r="A349" s="2">
        <v>3.9018188575311799</v>
      </c>
      <c r="B349" s="1">
        <v>10</v>
      </c>
    </row>
    <row r="350" spans="1:2" x14ac:dyDescent="0.25">
      <c r="A350" s="2">
        <v>3.9151031645189507</v>
      </c>
      <c r="B350" s="1">
        <v>10</v>
      </c>
    </row>
    <row r="351" spans="1:2" x14ac:dyDescent="0.25">
      <c r="A351" s="2">
        <v>3.9493001653056128</v>
      </c>
      <c r="B351" s="1">
        <v>10</v>
      </c>
    </row>
    <row r="352" spans="1:2" x14ac:dyDescent="0.25">
      <c r="A352" s="2">
        <v>3.9782675715570806</v>
      </c>
      <c r="B352" s="1">
        <v>10</v>
      </c>
    </row>
    <row r="353" spans="1:2" x14ac:dyDescent="0.25">
      <c r="A353" s="2">
        <v>3.9930070700676881</v>
      </c>
      <c r="B353" s="1">
        <v>10</v>
      </c>
    </row>
    <row r="354" spans="1:2" x14ac:dyDescent="0.25">
      <c r="A354" s="2">
        <v>4.0234580895514229</v>
      </c>
      <c r="B354" s="1">
        <v>10</v>
      </c>
    </row>
    <row r="355" spans="1:2" x14ac:dyDescent="0.25">
      <c r="A355" s="2">
        <v>4.0562681109178813</v>
      </c>
      <c r="B355" s="1">
        <v>10</v>
      </c>
    </row>
    <row r="356" spans="1:2" x14ac:dyDescent="0.25">
      <c r="A356" s="2">
        <v>4.0824274522776252</v>
      </c>
      <c r="B356" s="1">
        <v>10</v>
      </c>
    </row>
    <row r="357" spans="1:2" x14ac:dyDescent="0.25">
      <c r="A357" s="2">
        <v>4.2318631161208033</v>
      </c>
      <c r="B357" s="1">
        <v>10</v>
      </c>
    </row>
    <row r="358" spans="1:2" x14ac:dyDescent="0.25">
      <c r="A358" s="2">
        <v>4.2323235478135759</v>
      </c>
      <c r="B358" s="1">
        <v>10</v>
      </c>
    </row>
    <row r="359" spans="1:2" x14ac:dyDescent="0.25">
      <c r="A359" s="2">
        <v>4.2498085834551604</v>
      </c>
      <c r="B359" s="1">
        <v>10</v>
      </c>
    </row>
    <row r="360" spans="1:2" x14ac:dyDescent="0.25">
      <c r="A360" s="2">
        <v>4.2576472909160659</v>
      </c>
      <c r="B360" s="1">
        <v>10</v>
      </c>
    </row>
    <row r="361" spans="1:2" x14ac:dyDescent="0.25">
      <c r="A361" s="2">
        <v>4.2955447982705666</v>
      </c>
      <c r="B361" s="1">
        <v>10</v>
      </c>
    </row>
    <row r="362" spans="1:2" x14ac:dyDescent="0.25">
      <c r="A362" s="2">
        <v>4.2964770303398838</v>
      </c>
      <c r="B362" s="1">
        <v>10</v>
      </c>
    </row>
    <row r="363" spans="1:2" x14ac:dyDescent="0.25">
      <c r="A363" s="2">
        <v>4.3373531328426909</v>
      </c>
      <c r="B363" s="1">
        <v>10</v>
      </c>
    </row>
    <row r="364" spans="1:2" x14ac:dyDescent="0.25">
      <c r="A364" s="2">
        <v>4.34573753712466</v>
      </c>
      <c r="B364" s="1">
        <v>10</v>
      </c>
    </row>
    <row r="365" spans="1:2" x14ac:dyDescent="0.25">
      <c r="A365" s="2">
        <v>4.3602098715666218</v>
      </c>
      <c r="B365" s="1">
        <v>10</v>
      </c>
    </row>
    <row r="366" spans="1:2" x14ac:dyDescent="0.25">
      <c r="A366" s="2">
        <v>4.3793774724064862</v>
      </c>
      <c r="B366" s="1">
        <v>10</v>
      </c>
    </row>
    <row r="367" spans="1:2" x14ac:dyDescent="0.25">
      <c r="A367" s="2">
        <v>4.3943727663019674</v>
      </c>
      <c r="B367" s="1">
        <v>10</v>
      </c>
    </row>
    <row r="368" spans="1:2" x14ac:dyDescent="0.25">
      <c r="A368" s="2">
        <v>4.4418938644696029</v>
      </c>
      <c r="B368" s="1">
        <v>10</v>
      </c>
    </row>
    <row r="369" spans="1:2" x14ac:dyDescent="0.25">
      <c r="A369" s="2">
        <v>4.5058768167393284</v>
      </c>
      <c r="B369" s="1">
        <v>10</v>
      </c>
    </row>
    <row r="370" spans="1:2" x14ac:dyDescent="0.25">
      <c r="A370" s="2">
        <v>4.508736040708027</v>
      </c>
      <c r="B370" s="1">
        <v>10</v>
      </c>
    </row>
    <row r="371" spans="1:2" x14ac:dyDescent="0.25">
      <c r="A371" s="2">
        <v>4.5201672522409355</v>
      </c>
      <c r="B371" s="1">
        <v>10</v>
      </c>
    </row>
    <row r="372" spans="1:2" x14ac:dyDescent="0.25">
      <c r="A372" s="2">
        <v>4.5636865737207701</v>
      </c>
      <c r="B372" s="1">
        <v>10</v>
      </c>
    </row>
    <row r="373" spans="1:2" x14ac:dyDescent="0.25">
      <c r="A373" s="2">
        <v>4.5680066735541915</v>
      </c>
      <c r="B373" s="1">
        <v>10</v>
      </c>
    </row>
    <row r="374" spans="1:2" x14ac:dyDescent="0.25">
      <c r="A374" s="2">
        <v>4.5737705962266775</v>
      </c>
      <c r="B374" s="1">
        <v>10</v>
      </c>
    </row>
    <row r="375" spans="1:2" x14ac:dyDescent="0.25">
      <c r="A375" s="2">
        <v>4.7586026569944808</v>
      </c>
      <c r="B375" s="1">
        <v>10</v>
      </c>
    </row>
    <row r="376" spans="1:2" x14ac:dyDescent="0.25">
      <c r="A376" s="2">
        <v>4.7936750464315994</v>
      </c>
      <c r="B376" s="1">
        <v>10</v>
      </c>
    </row>
    <row r="377" spans="1:2" x14ac:dyDescent="0.25">
      <c r="A377" s="2">
        <v>4.8030883165949492</v>
      </c>
      <c r="B377" s="1">
        <v>10</v>
      </c>
    </row>
    <row r="378" spans="1:2" x14ac:dyDescent="0.25">
      <c r="A378" s="2">
        <v>4.8055666896572804</v>
      </c>
      <c r="B378" s="1">
        <v>10</v>
      </c>
    </row>
    <row r="379" spans="1:2" x14ac:dyDescent="0.25">
      <c r="A379" s="2">
        <v>4.8229494071449155</v>
      </c>
      <c r="B379" s="1">
        <v>10</v>
      </c>
    </row>
    <row r="380" spans="1:2" x14ac:dyDescent="0.25">
      <c r="A380" s="2">
        <v>4.8658548197010534</v>
      </c>
      <c r="B380" s="1">
        <v>10</v>
      </c>
    </row>
    <row r="381" spans="1:2" x14ac:dyDescent="0.25">
      <c r="A381" s="2">
        <v>4.8964479477319403</v>
      </c>
      <c r="B381" s="1">
        <v>10</v>
      </c>
    </row>
    <row r="382" spans="1:2" x14ac:dyDescent="0.25">
      <c r="A382" s="2">
        <v>4.9216295822872782</v>
      </c>
      <c r="B382" s="1">
        <v>10</v>
      </c>
    </row>
    <row r="383" spans="1:2" x14ac:dyDescent="0.25">
      <c r="A383" s="2">
        <v>4.9743120628874751</v>
      </c>
      <c r="B383" s="1">
        <v>10</v>
      </c>
    </row>
    <row r="384" spans="1:2" x14ac:dyDescent="0.25">
      <c r="A384" s="2">
        <v>5.0721736927982422</v>
      </c>
      <c r="B384" s="1">
        <v>10</v>
      </c>
    </row>
    <row r="385" spans="1:2" x14ac:dyDescent="0.25">
      <c r="A385" s="2">
        <v>5.1063365875335878</v>
      </c>
      <c r="B385" s="1">
        <v>10</v>
      </c>
    </row>
    <row r="386" spans="1:2" x14ac:dyDescent="0.25">
      <c r="A386" s="2">
        <v>5.1266183193831241</v>
      </c>
      <c r="B386" s="1">
        <v>10</v>
      </c>
    </row>
    <row r="387" spans="1:2" x14ac:dyDescent="0.25">
      <c r="A387" s="2">
        <v>5.1453880162909629</v>
      </c>
      <c r="B387" s="1">
        <v>10</v>
      </c>
    </row>
    <row r="388" spans="1:2" x14ac:dyDescent="0.25">
      <c r="A388" s="2">
        <v>5.1584506339451766</v>
      </c>
      <c r="B388" s="1">
        <v>10</v>
      </c>
    </row>
    <row r="389" spans="1:2" x14ac:dyDescent="0.25">
      <c r="A389" s="2">
        <v>5.1883502722659616</v>
      </c>
      <c r="B389" s="1">
        <v>10</v>
      </c>
    </row>
    <row r="390" spans="1:2" x14ac:dyDescent="0.25">
      <c r="A390" s="2">
        <v>5.2131112655217295</v>
      </c>
      <c r="B390" s="1">
        <v>10</v>
      </c>
    </row>
    <row r="391" spans="1:2" x14ac:dyDescent="0.25">
      <c r="A391" s="2">
        <v>5.2507018184143819</v>
      </c>
      <c r="B391" s="1">
        <v>10</v>
      </c>
    </row>
    <row r="392" spans="1:2" x14ac:dyDescent="0.25">
      <c r="A392" s="2">
        <v>5.4548322198854295</v>
      </c>
      <c r="B392" s="1">
        <v>9</v>
      </c>
    </row>
    <row r="393" spans="1:2" x14ac:dyDescent="0.25">
      <c r="A393" s="2">
        <v>5.4592319005052561</v>
      </c>
      <c r="B393" s="1">
        <v>9</v>
      </c>
    </row>
    <row r="394" spans="1:2" x14ac:dyDescent="0.25">
      <c r="A394" s="2">
        <v>5.4603346628311558</v>
      </c>
      <c r="B394" s="1">
        <v>9</v>
      </c>
    </row>
    <row r="395" spans="1:2" x14ac:dyDescent="0.25">
      <c r="A395" s="2">
        <v>5.4702367863967085</v>
      </c>
      <c r="B395" s="1">
        <v>9</v>
      </c>
    </row>
    <row r="396" spans="1:2" x14ac:dyDescent="0.25">
      <c r="A396" s="2">
        <v>5.4729936922114577</v>
      </c>
      <c r="B396" s="1">
        <v>9</v>
      </c>
    </row>
    <row r="397" spans="1:2" x14ac:dyDescent="0.25">
      <c r="A397" s="2">
        <v>5.5050476961070673</v>
      </c>
      <c r="B397" s="1">
        <v>9</v>
      </c>
    </row>
    <row r="398" spans="1:2" x14ac:dyDescent="0.25">
      <c r="A398" s="2">
        <v>5.5050476961070673</v>
      </c>
      <c r="B398" s="1">
        <v>9</v>
      </c>
    </row>
    <row r="399" spans="1:2" x14ac:dyDescent="0.25">
      <c r="A399" s="2">
        <v>5.5775344238383697</v>
      </c>
      <c r="B399" s="1">
        <v>9</v>
      </c>
    </row>
    <row r="400" spans="1:2" x14ac:dyDescent="0.25">
      <c r="A400" s="2">
        <v>5.6623334360949231</v>
      </c>
      <c r="B400" s="1">
        <v>9</v>
      </c>
    </row>
    <row r="401" spans="1:2" x14ac:dyDescent="0.25">
      <c r="A401" s="2">
        <v>5.6629018702835312</v>
      </c>
      <c r="B401" s="1">
        <v>9</v>
      </c>
    </row>
    <row r="402" spans="1:2" x14ac:dyDescent="0.25">
      <c r="A402" s="2">
        <v>5.6743046601070093</v>
      </c>
      <c r="B402" s="1">
        <v>9</v>
      </c>
    </row>
    <row r="403" spans="1:2" x14ac:dyDescent="0.25">
      <c r="A403" s="2">
        <v>5.6840248847322075</v>
      </c>
      <c r="B403" s="1">
        <v>9</v>
      </c>
    </row>
    <row r="404" spans="1:2" x14ac:dyDescent="0.25">
      <c r="A404" s="2">
        <v>5.7311139729165008</v>
      </c>
      <c r="B404" s="1">
        <v>9</v>
      </c>
    </row>
    <row r="405" spans="1:2" x14ac:dyDescent="0.25">
      <c r="A405" s="2">
        <v>5.7698811845795719</v>
      </c>
      <c r="B405" s="1">
        <v>9</v>
      </c>
    </row>
    <row r="406" spans="1:2" x14ac:dyDescent="0.25">
      <c r="A406" s="2">
        <v>5.8547597776225304</v>
      </c>
      <c r="B406" s="1">
        <v>9</v>
      </c>
    </row>
    <row r="407" spans="1:2" x14ac:dyDescent="0.25">
      <c r="A407" s="2">
        <v>5.8677541831741111</v>
      </c>
      <c r="B407" s="1">
        <v>9</v>
      </c>
    </row>
    <row r="408" spans="1:2" x14ac:dyDescent="0.25">
      <c r="A408" s="2">
        <v>5.8796003516647035</v>
      </c>
      <c r="B408" s="1">
        <v>9</v>
      </c>
    </row>
    <row r="409" spans="1:2" x14ac:dyDescent="0.25">
      <c r="A409" s="2">
        <v>5.8837499212415425</v>
      </c>
      <c r="B409" s="1">
        <v>9</v>
      </c>
    </row>
    <row r="410" spans="1:2" x14ac:dyDescent="0.25">
      <c r="A410" s="2">
        <v>5.8974037104519086</v>
      </c>
      <c r="B410" s="1">
        <v>9</v>
      </c>
    </row>
    <row r="411" spans="1:2" x14ac:dyDescent="0.25">
      <c r="A411" s="2">
        <v>5.9308162720582915</v>
      </c>
      <c r="B411" s="1">
        <v>9</v>
      </c>
    </row>
    <row r="412" spans="1:2" x14ac:dyDescent="0.25">
      <c r="A412" s="2">
        <v>5.9314074436144439</v>
      </c>
      <c r="B412" s="1">
        <v>9</v>
      </c>
    </row>
    <row r="413" spans="1:2" x14ac:dyDescent="0.25">
      <c r="A413" s="2">
        <v>5.9362050281662961</v>
      </c>
      <c r="B413" s="1">
        <v>9</v>
      </c>
    </row>
    <row r="414" spans="1:2" x14ac:dyDescent="0.25">
      <c r="A414" s="2">
        <v>5.9566118155373262</v>
      </c>
      <c r="B414" s="1">
        <v>9</v>
      </c>
    </row>
    <row r="415" spans="1:2" x14ac:dyDescent="0.25">
      <c r="A415" s="2">
        <v>5.9710614126117436</v>
      </c>
      <c r="B415" s="1">
        <v>9</v>
      </c>
    </row>
    <row r="416" spans="1:2" x14ac:dyDescent="0.25">
      <c r="A416" s="2">
        <v>5.9722664930915927</v>
      </c>
      <c r="B416" s="1">
        <v>9</v>
      </c>
    </row>
    <row r="417" spans="1:2" x14ac:dyDescent="0.25">
      <c r="A417" s="2">
        <v>5.9758931032149123</v>
      </c>
      <c r="B417" s="1">
        <v>9</v>
      </c>
    </row>
    <row r="418" spans="1:2" x14ac:dyDescent="0.25">
      <c r="A418" s="2">
        <v>6.0006995712057689</v>
      </c>
      <c r="B418" s="1">
        <v>9</v>
      </c>
    </row>
    <row r="419" spans="1:2" x14ac:dyDescent="0.25">
      <c r="A419" s="2">
        <v>6.1570871851756239</v>
      </c>
      <c r="B419" s="1">
        <v>9</v>
      </c>
    </row>
    <row r="420" spans="1:2" x14ac:dyDescent="0.25">
      <c r="A420" s="2">
        <v>6.3697838898689954</v>
      </c>
      <c r="B420" s="1">
        <v>9</v>
      </c>
    </row>
    <row r="421" spans="1:2" x14ac:dyDescent="0.25">
      <c r="A421" s="2">
        <v>6.5008079703431578</v>
      </c>
      <c r="B421" s="1">
        <v>9</v>
      </c>
    </row>
    <row r="422" spans="1:2" x14ac:dyDescent="0.25">
      <c r="A422" s="2">
        <v>6.5595385907101447</v>
      </c>
      <c r="B422" s="1">
        <v>9</v>
      </c>
    </row>
    <row r="423" spans="1:2" x14ac:dyDescent="0.25">
      <c r="A423" s="2">
        <v>6.5820144785277082</v>
      </c>
      <c r="B423" s="1">
        <v>9</v>
      </c>
    </row>
    <row r="424" spans="1:2" x14ac:dyDescent="0.25">
      <c r="A424" s="2">
        <v>6.6217821343627294</v>
      </c>
      <c r="B424" s="1">
        <v>9</v>
      </c>
    </row>
    <row r="425" spans="1:2" x14ac:dyDescent="0.25">
      <c r="A425" s="2">
        <v>6.6362658374884633</v>
      </c>
      <c r="B425" s="1">
        <v>9</v>
      </c>
    </row>
    <row r="426" spans="1:2" x14ac:dyDescent="0.25">
      <c r="A426" s="2">
        <v>6.65981038158061</v>
      </c>
      <c r="B426" s="1">
        <v>9</v>
      </c>
    </row>
    <row r="427" spans="1:2" x14ac:dyDescent="0.25">
      <c r="A427" s="2">
        <v>6.6869701671123041</v>
      </c>
      <c r="B427" s="1">
        <v>9</v>
      </c>
    </row>
    <row r="428" spans="1:2" x14ac:dyDescent="0.25">
      <c r="A428" s="2">
        <v>6.6932570492383094</v>
      </c>
      <c r="B428" s="1">
        <v>8</v>
      </c>
    </row>
    <row r="429" spans="1:2" x14ac:dyDescent="0.25">
      <c r="A429" s="2">
        <v>6.7509758567495739</v>
      </c>
      <c r="B429" s="1">
        <v>8</v>
      </c>
    </row>
    <row r="430" spans="1:2" x14ac:dyDescent="0.25">
      <c r="A430" s="2">
        <v>6.828862709272653</v>
      </c>
      <c r="B430" s="1">
        <v>8</v>
      </c>
    </row>
    <row r="431" spans="1:2" x14ac:dyDescent="0.25">
      <c r="A431" s="2">
        <v>6.9353759075340351</v>
      </c>
      <c r="B431" s="1">
        <v>8</v>
      </c>
    </row>
    <row r="432" spans="1:2" x14ac:dyDescent="0.25">
      <c r="A432" s="2">
        <v>7.0347268350189553</v>
      </c>
      <c r="B432" s="1">
        <v>8</v>
      </c>
    </row>
    <row r="433" spans="1:2" x14ac:dyDescent="0.25">
      <c r="A433" s="2">
        <v>7.0498699218034746</v>
      </c>
      <c r="B433" s="1">
        <v>8</v>
      </c>
    </row>
    <row r="434" spans="1:2" x14ac:dyDescent="0.25">
      <c r="A434" s="2">
        <v>7.0627847465686502</v>
      </c>
      <c r="B434" s="1">
        <v>8</v>
      </c>
    </row>
    <row r="435" spans="1:2" x14ac:dyDescent="0.25">
      <c r="A435" s="2">
        <v>7.1155922826903408</v>
      </c>
      <c r="B435" s="1">
        <v>8</v>
      </c>
    </row>
    <row r="436" spans="1:2" x14ac:dyDescent="0.25">
      <c r="A436" s="2">
        <v>7.2287675296422096</v>
      </c>
      <c r="B436" s="1">
        <v>8</v>
      </c>
    </row>
    <row r="437" spans="1:2" x14ac:dyDescent="0.25">
      <c r="A437" s="2">
        <v>7.252573553461116</v>
      </c>
      <c r="B437" s="1">
        <v>8</v>
      </c>
    </row>
    <row r="438" spans="1:2" x14ac:dyDescent="0.25">
      <c r="A438" s="2">
        <v>7.336997399153188</v>
      </c>
      <c r="B438" s="1">
        <v>8</v>
      </c>
    </row>
    <row r="439" spans="1:2" x14ac:dyDescent="0.25">
      <c r="A439" s="2">
        <v>7.3516516325355044</v>
      </c>
      <c r="B439" s="1">
        <v>8</v>
      </c>
    </row>
    <row r="440" spans="1:2" x14ac:dyDescent="0.25">
      <c r="A440" s="2">
        <v>7.4149183577275837</v>
      </c>
      <c r="B440" s="1">
        <v>8</v>
      </c>
    </row>
    <row r="441" spans="1:2" x14ac:dyDescent="0.25">
      <c r="A441" s="2">
        <v>7.5858237808744891</v>
      </c>
      <c r="B441" s="1">
        <v>8</v>
      </c>
    </row>
    <row r="442" spans="1:2" x14ac:dyDescent="0.25">
      <c r="A442" s="2">
        <v>7.6240566644002685</v>
      </c>
      <c r="B442" s="1">
        <v>8</v>
      </c>
    </row>
    <row r="443" spans="1:2" x14ac:dyDescent="0.25">
      <c r="A443" s="2">
        <v>7.629297627619235</v>
      </c>
      <c r="B443" s="1">
        <v>8</v>
      </c>
    </row>
    <row r="444" spans="1:2" x14ac:dyDescent="0.25">
      <c r="A444" s="2">
        <v>7.6829919210751543</v>
      </c>
      <c r="B444" s="1">
        <v>8</v>
      </c>
    </row>
    <row r="445" spans="1:2" x14ac:dyDescent="0.25">
      <c r="A445" s="2">
        <v>7.6927689891192133</v>
      </c>
      <c r="B445" s="1">
        <v>8</v>
      </c>
    </row>
    <row r="446" spans="1:2" x14ac:dyDescent="0.25">
      <c r="A446" s="2">
        <v>7.7745098254410552</v>
      </c>
      <c r="B446" s="1">
        <v>8</v>
      </c>
    </row>
    <row r="447" spans="1:2" x14ac:dyDescent="0.25">
      <c r="A447" s="2">
        <v>7.7872427512658762</v>
      </c>
      <c r="B447" s="1">
        <v>8</v>
      </c>
    </row>
    <row r="448" spans="1:2" x14ac:dyDescent="0.25">
      <c r="A448" s="2">
        <v>7.9434825723466931</v>
      </c>
      <c r="B448" s="1">
        <v>8</v>
      </c>
    </row>
    <row r="449" spans="1:2" x14ac:dyDescent="0.25">
      <c r="A449" s="2">
        <v>7.9816699811373839</v>
      </c>
      <c r="B449" s="1">
        <v>8</v>
      </c>
    </row>
    <row r="450" spans="1:2" x14ac:dyDescent="0.25">
      <c r="A450" s="2">
        <v>7.9903101808042267</v>
      </c>
      <c r="B450" s="1">
        <v>8</v>
      </c>
    </row>
    <row r="451" spans="1:2" x14ac:dyDescent="0.25">
      <c r="A451" s="2">
        <v>8.0367853600648225</v>
      </c>
      <c r="B451" s="1">
        <v>8</v>
      </c>
    </row>
    <row r="452" spans="1:2" x14ac:dyDescent="0.25">
      <c r="A452" s="2">
        <v>8.0377516981854562</v>
      </c>
      <c r="B452" s="1">
        <v>8</v>
      </c>
    </row>
    <row r="453" spans="1:2" x14ac:dyDescent="0.25">
      <c r="A453" s="2">
        <v>8.0484951043501489</v>
      </c>
      <c r="B453" s="1">
        <v>8</v>
      </c>
    </row>
    <row r="454" spans="1:2" x14ac:dyDescent="0.25">
      <c r="A454" s="2">
        <v>8.2216174208326258</v>
      </c>
      <c r="B454" s="1">
        <v>8</v>
      </c>
    </row>
    <row r="455" spans="1:2" x14ac:dyDescent="0.25">
      <c r="A455" s="2">
        <v>8.2993792178342112</v>
      </c>
      <c r="B455" s="1">
        <v>8</v>
      </c>
    </row>
    <row r="456" spans="1:2" x14ac:dyDescent="0.25">
      <c r="A456" s="2">
        <v>8.4459897637600072</v>
      </c>
      <c r="B456" s="1">
        <v>8</v>
      </c>
    </row>
    <row r="457" spans="1:2" x14ac:dyDescent="0.25">
      <c r="A457" s="2">
        <v>8.4657257987884798</v>
      </c>
      <c r="B457" s="1">
        <v>8</v>
      </c>
    </row>
    <row r="458" spans="1:2" x14ac:dyDescent="0.25">
      <c r="A458" s="2">
        <v>8.5155661084456362</v>
      </c>
      <c r="B458" s="1">
        <v>8</v>
      </c>
    </row>
    <row r="459" spans="1:2" x14ac:dyDescent="0.25">
      <c r="A459" s="2">
        <v>8.5300952863064587</v>
      </c>
      <c r="B459" s="1">
        <v>8</v>
      </c>
    </row>
    <row r="460" spans="1:2" x14ac:dyDescent="0.25">
      <c r="A460" s="2">
        <v>8.5323235483258024</v>
      </c>
      <c r="B460" s="1">
        <v>8</v>
      </c>
    </row>
    <row r="461" spans="1:2" x14ac:dyDescent="0.25">
      <c r="A461" s="2">
        <v>8.567259513557655</v>
      </c>
      <c r="B461" s="1">
        <v>8</v>
      </c>
    </row>
    <row r="462" spans="1:2" x14ac:dyDescent="0.25">
      <c r="A462" s="2">
        <v>8.5865749072865576</v>
      </c>
      <c r="B462" s="1">
        <v>8</v>
      </c>
    </row>
    <row r="463" spans="1:2" x14ac:dyDescent="0.25">
      <c r="A463" s="2">
        <v>8.618611858156509</v>
      </c>
      <c r="B463" s="1">
        <v>8</v>
      </c>
    </row>
    <row r="464" spans="1:2" x14ac:dyDescent="0.25">
      <c r="A464" s="2">
        <v>8.6801164373639033</v>
      </c>
      <c r="B464" s="1">
        <v>8</v>
      </c>
    </row>
    <row r="465" spans="1:2" x14ac:dyDescent="0.25">
      <c r="A465" s="2">
        <v>8.736800694651901</v>
      </c>
      <c r="B465" s="1">
        <v>8</v>
      </c>
    </row>
    <row r="466" spans="1:2" x14ac:dyDescent="0.25">
      <c r="A466" s="2">
        <v>8.7391881182440549</v>
      </c>
      <c r="B466" s="1">
        <v>7</v>
      </c>
    </row>
    <row r="467" spans="1:2" x14ac:dyDescent="0.25">
      <c r="A467" s="2">
        <v>8.760720405308529</v>
      </c>
      <c r="B467" s="1">
        <v>7</v>
      </c>
    </row>
    <row r="468" spans="1:2" x14ac:dyDescent="0.25">
      <c r="A468" s="2">
        <v>8.8017840910935767</v>
      </c>
      <c r="B468" s="1">
        <v>7</v>
      </c>
    </row>
    <row r="469" spans="1:2" x14ac:dyDescent="0.25">
      <c r="A469" s="2">
        <v>8.804194252053275</v>
      </c>
      <c r="B469" s="1">
        <v>7</v>
      </c>
    </row>
    <row r="470" spans="1:2" x14ac:dyDescent="0.25">
      <c r="A470" s="2">
        <v>8.858150025235954</v>
      </c>
      <c r="B470" s="1">
        <v>7</v>
      </c>
    </row>
    <row r="471" spans="1:2" x14ac:dyDescent="0.25">
      <c r="A471" s="2">
        <v>8.9154936661827371</v>
      </c>
      <c r="B471" s="1">
        <v>7</v>
      </c>
    </row>
    <row r="472" spans="1:2" x14ac:dyDescent="0.25">
      <c r="A472" s="2">
        <v>8.9880031312815838</v>
      </c>
      <c r="B472" s="1">
        <v>7</v>
      </c>
    </row>
    <row r="473" spans="1:2" x14ac:dyDescent="0.25">
      <c r="A473" s="2">
        <v>8.9892991612316102</v>
      </c>
      <c r="B473" s="1">
        <v>7</v>
      </c>
    </row>
    <row r="474" spans="1:2" x14ac:dyDescent="0.25">
      <c r="A474" s="2">
        <v>9.2915924627333872</v>
      </c>
      <c r="B474" s="1">
        <v>7</v>
      </c>
    </row>
    <row r="475" spans="1:2" x14ac:dyDescent="0.25">
      <c r="A475" s="2">
        <v>9.5148961493861854</v>
      </c>
      <c r="B475" s="1">
        <v>7</v>
      </c>
    </row>
    <row r="476" spans="1:2" x14ac:dyDescent="0.25">
      <c r="A476" s="2">
        <v>9.7793999460292973</v>
      </c>
      <c r="B476" s="1">
        <v>7</v>
      </c>
    </row>
    <row r="477" spans="1:2" x14ac:dyDescent="0.25">
      <c r="A477" s="2">
        <v>9.8829004430910565</v>
      </c>
      <c r="B477" s="1">
        <v>7</v>
      </c>
    </row>
    <row r="478" spans="1:2" x14ac:dyDescent="0.25">
      <c r="A478" s="2">
        <v>9.9141870608320453</v>
      </c>
      <c r="B478" s="1">
        <v>7</v>
      </c>
    </row>
    <row r="479" spans="1:2" x14ac:dyDescent="0.25">
      <c r="A479" s="2">
        <v>10.109364623832516</v>
      </c>
      <c r="B479" s="1">
        <v>7</v>
      </c>
    </row>
    <row r="480" spans="1:2" x14ac:dyDescent="0.25">
      <c r="A480" s="2">
        <v>10.171801435109227</v>
      </c>
      <c r="B480" s="1">
        <v>7</v>
      </c>
    </row>
    <row r="481" spans="1:2" x14ac:dyDescent="0.25">
      <c r="A481" s="2">
        <v>10.204497769637964</v>
      </c>
      <c r="B481" s="1">
        <v>7</v>
      </c>
    </row>
    <row r="482" spans="1:2" x14ac:dyDescent="0.25">
      <c r="A482" s="2">
        <v>10.22782630873844</v>
      </c>
      <c r="B482" s="1">
        <v>7</v>
      </c>
    </row>
    <row r="483" spans="1:2" x14ac:dyDescent="0.25">
      <c r="A483" s="2">
        <v>10.311067811318207</v>
      </c>
      <c r="B483" s="1">
        <v>6</v>
      </c>
    </row>
    <row r="484" spans="1:2" x14ac:dyDescent="0.25">
      <c r="A484" s="2">
        <v>10.54628587856423</v>
      </c>
      <c r="B484" s="1">
        <v>6</v>
      </c>
    </row>
    <row r="485" spans="1:2" x14ac:dyDescent="0.25">
      <c r="A485" s="2">
        <v>10.592806532559916</v>
      </c>
      <c r="B485" s="1">
        <v>6</v>
      </c>
    </row>
    <row r="486" spans="1:2" x14ac:dyDescent="0.25">
      <c r="A486" s="2">
        <v>10.746829460305161</v>
      </c>
      <c r="B486" s="1">
        <v>6</v>
      </c>
    </row>
    <row r="487" spans="1:2" x14ac:dyDescent="0.25">
      <c r="A487" s="2">
        <v>10.796988093107938</v>
      </c>
      <c r="B487" s="1">
        <v>6</v>
      </c>
    </row>
    <row r="488" spans="1:2" x14ac:dyDescent="0.25">
      <c r="A488" s="2">
        <v>10.920588423078879</v>
      </c>
      <c r="B488" s="1">
        <v>6</v>
      </c>
    </row>
    <row r="489" spans="1:2" x14ac:dyDescent="0.25">
      <c r="A489" s="2">
        <v>11.023907021200284</v>
      </c>
      <c r="B489" s="1">
        <v>6</v>
      </c>
    </row>
    <row r="490" spans="1:2" x14ac:dyDescent="0.25">
      <c r="A490" s="2">
        <v>11.293435776070691</v>
      </c>
      <c r="B490" s="1">
        <v>5</v>
      </c>
    </row>
    <row r="491" spans="1:2" x14ac:dyDescent="0.25">
      <c r="A491" s="2">
        <v>11.677106116013601</v>
      </c>
      <c r="B491" s="1">
        <v>5</v>
      </c>
    </row>
    <row r="492" spans="1:2" x14ac:dyDescent="0.25">
      <c r="A492" s="2">
        <v>11.782471077213994</v>
      </c>
      <c r="B492" s="1">
        <v>5</v>
      </c>
    </row>
    <row r="493" spans="1:2" x14ac:dyDescent="0.25">
      <c r="A493" s="2">
        <v>11.926898835855535</v>
      </c>
      <c r="B493" s="1">
        <v>5</v>
      </c>
    </row>
    <row r="494" spans="1:2" x14ac:dyDescent="0.25">
      <c r="A494" s="2">
        <v>12.395697879884391</v>
      </c>
      <c r="B494" s="1">
        <v>5</v>
      </c>
    </row>
    <row r="495" spans="1:2" x14ac:dyDescent="0.25">
      <c r="A495" s="2">
        <v>13.190596249233931</v>
      </c>
      <c r="B495" s="1">
        <v>5</v>
      </c>
    </row>
    <row r="496" spans="1:2" x14ac:dyDescent="0.25">
      <c r="A496" s="2">
        <v>13.48927430929616</v>
      </c>
      <c r="B496" s="1">
        <v>5</v>
      </c>
    </row>
    <row r="497" spans="1:2" x14ac:dyDescent="0.25">
      <c r="A497" s="2">
        <v>13.784132491610944</v>
      </c>
      <c r="B497" s="1">
        <v>4</v>
      </c>
    </row>
    <row r="498" spans="1:2" x14ac:dyDescent="0.25">
      <c r="A498" s="2">
        <v>14.109367796964943</v>
      </c>
      <c r="B498" s="1">
        <v>4</v>
      </c>
    </row>
    <row r="499" spans="1:2" x14ac:dyDescent="0.25">
      <c r="A499" s="2">
        <v>14.694172890204936</v>
      </c>
      <c r="B499" s="1">
        <v>4</v>
      </c>
    </row>
    <row r="500" spans="1:2" x14ac:dyDescent="0.25">
      <c r="A500" s="2">
        <v>16.936441127955913</v>
      </c>
      <c r="B500" s="1">
        <v>3</v>
      </c>
    </row>
  </sheetData>
  <sortState ref="B503:B1002">
    <sortCondition descending="1" ref="B503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1FF-AD66-4CE2-90EC-397C21E6BFCE}">
  <dimension ref="A1:W176"/>
  <sheetViews>
    <sheetView tabSelected="1" workbookViewId="0">
      <pane ySplit="1" topLeftCell="A2" activePane="bottomLeft" state="frozen"/>
      <selection activeCell="I1" sqref="I1"/>
      <selection pane="bottomLeft" activeCell="G18" sqref="G18"/>
    </sheetView>
  </sheetViews>
  <sheetFormatPr defaultRowHeight="15" x14ac:dyDescent="0.25"/>
  <cols>
    <col min="1" max="1" width="24.5703125" bestFit="1" customWidth="1"/>
    <col min="2" max="3" width="12.5703125" bestFit="1" customWidth="1"/>
    <col min="4" max="4" width="13.7109375" bestFit="1" customWidth="1"/>
    <col min="5" max="6" width="12.5703125" bestFit="1" customWidth="1"/>
    <col min="7" max="7" width="14.85546875" bestFit="1" customWidth="1"/>
    <col min="8" max="8" width="12.5703125" bestFit="1" customWidth="1"/>
  </cols>
  <sheetData>
    <row r="1" spans="1:23" ht="15.75" thickBot="1" x14ac:dyDescent="0.3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28" t="s">
        <v>1</v>
      </c>
      <c r="K1" s="28"/>
      <c r="L1" s="28" t="s">
        <v>2</v>
      </c>
      <c r="M1" s="28"/>
      <c r="N1" s="28" t="s">
        <v>3</v>
      </c>
      <c r="O1" s="28"/>
      <c r="P1" s="28" t="s">
        <v>4</v>
      </c>
      <c r="Q1" s="28"/>
      <c r="R1" s="28" t="s">
        <v>5</v>
      </c>
      <c r="S1" s="28"/>
      <c r="T1" s="28" t="s">
        <v>6</v>
      </c>
      <c r="U1" s="28"/>
      <c r="V1" s="28" t="s">
        <v>7</v>
      </c>
      <c r="W1" s="28"/>
    </row>
    <row r="2" spans="1:23" x14ac:dyDescent="0.25">
      <c r="B2" s="13"/>
      <c r="C2" s="13"/>
      <c r="D2" s="13"/>
      <c r="E2" s="13"/>
      <c r="F2" s="13"/>
      <c r="G2" s="13"/>
      <c r="H2" s="13"/>
      <c r="J2" s="5" t="s">
        <v>23</v>
      </c>
      <c r="K2" s="5" t="s">
        <v>24</v>
      </c>
      <c r="L2" s="5" t="s">
        <v>23</v>
      </c>
      <c r="M2" s="5" t="s">
        <v>24</v>
      </c>
      <c r="N2" s="5" t="s">
        <v>23</v>
      </c>
      <c r="O2" s="5" t="s">
        <v>24</v>
      </c>
      <c r="P2" s="5" t="s">
        <v>23</v>
      </c>
      <c r="Q2" s="5" t="s">
        <v>24</v>
      </c>
      <c r="R2" s="5" t="s">
        <v>23</v>
      </c>
      <c r="S2" s="5" t="s">
        <v>24</v>
      </c>
      <c r="T2" s="5" t="s">
        <v>23</v>
      </c>
      <c r="U2" s="5" t="s">
        <v>24</v>
      </c>
      <c r="V2" s="5" t="s">
        <v>23</v>
      </c>
      <c r="W2" s="5" t="s">
        <v>24</v>
      </c>
    </row>
    <row r="3" spans="1:23" x14ac:dyDescent="0.25">
      <c r="A3" t="s">
        <v>30</v>
      </c>
      <c r="B3" s="6">
        <v>2.4092340350325685</v>
      </c>
      <c r="C3" s="6">
        <v>1.386260450239206</v>
      </c>
      <c r="D3" s="6">
        <v>1.7427871333964056</v>
      </c>
      <c r="E3" s="8">
        <v>1.3245380071613613</v>
      </c>
      <c r="F3" s="6">
        <v>1.8192099724292348</v>
      </c>
      <c r="G3" s="8">
        <v>12.072144288577155</v>
      </c>
      <c r="H3" s="6">
        <v>9.5679999999999996</v>
      </c>
      <c r="J3" s="3">
        <v>-21.046159185469151</v>
      </c>
      <c r="K3" s="3">
        <v>1</v>
      </c>
      <c r="L3" s="3">
        <v>-8.1563962870277464</v>
      </c>
      <c r="M3" s="3">
        <v>1</v>
      </c>
      <c r="N3" s="3">
        <v>-13.979186376537371</v>
      </c>
      <c r="O3" s="3">
        <v>1</v>
      </c>
      <c r="P3" s="3">
        <v>-11.458165360335261</v>
      </c>
      <c r="Q3" s="3">
        <v>1</v>
      </c>
      <c r="R3" s="3">
        <v>-12.219767763279378</v>
      </c>
      <c r="S3" s="3">
        <v>1</v>
      </c>
      <c r="T3" s="29">
        <v>3</v>
      </c>
      <c r="U3" s="3">
        <v>1</v>
      </c>
      <c r="V3" s="3">
        <v>4</v>
      </c>
      <c r="W3" s="3">
        <v>1</v>
      </c>
    </row>
    <row r="4" spans="1:23" x14ac:dyDescent="0.25">
      <c r="A4" t="s">
        <v>10</v>
      </c>
      <c r="B4" s="6">
        <v>2.3189325070707127</v>
      </c>
      <c r="C4" s="6">
        <v>1.3214724428180489</v>
      </c>
      <c r="D4" s="6">
        <v>1.9895931882686853</v>
      </c>
      <c r="E4" s="8">
        <v>1.0980570126150269</v>
      </c>
      <c r="F4" s="6">
        <v>1.9584986198897241</v>
      </c>
      <c r="G4" s="8">
        <v>12</v>
      </c>
      <c r="H4" s="6">
        <v>10</v>
      </c>
      <c r="J4" s="3">
        <v>-19.08600297519429</v>
      </c>
      <c r="K4" s="3">
        <v>0</v>
      </c>
      <c r="L4" s="3">
        <v>-7.2275988004297353</v>
      </c>
      <c r="M4" s="3">
        <v>0</v>
      </c>
      <c r="N4" s="3">
        <v>-12.582093403285457</v>
      </c>
      <c r="O4" s="3">
        <v>25</v>
      </c>
      <c r="P4" s="3">
        <v>-10.167501429049299</v>
      </c>
      <c r="Q4" s="3">
        <v>1</v>
      </c>
      <c r="R4" s="3">
        <v>-10.919802181634374</v>
      </c>
      <c r="S4" s="3">
        <v>1</v>
      </c>
      <c r="T4" s="29">
        <v>4</v>
      </c>
      <c r="U4" s="3">
        <v>3</v>
      </c>
      <c r="V4" s="3">
        <v>4.5</v>
      </c>
      <c r="W4" s="3">
        <v>0</v>
      </c>
    </row>
    <row r="5" spans="1:23" x14ac:dyDescent="0.25">
      <c r="A5" t="s">
        <v>31</v>
      </c>
      <c r="B5" s="6">
        <v>58.965818210982356</v>
      </c>
      <c r="C5" s="6">
        <v>12.15432932738269</v>
      </c>
      <c r="D5" s="6">
        <v>76.895694892158517</v>
      </c>
      <c r="E5" s="8">
        <v>24.487990769349366</v>
      </c>
      <c r="F5" s="6">
        <v>25.318073434465195</v>
      </c>
      <c r="G5" s="8">
        <v>11.344182340584798</v>
      </c>
      <c r="H5" s="6">
        <v>3.6566893787575188</v>
      </c>
      <c r="J5" s="3">
        <v>-17.125846764919434</v>
      </c>
      <c r="K5" s="3">
        <v>3</v>
      </c>
      <c r="L5" s="3">
        <v>-6.2988013138317251</v>
      </c>
      <c r="M5" s="3">
        <v>6</v>
      </c>
      <c r="N5" s="3">
        <v>-11.185000430033543</v>
      </c>
      <c r="O5" s="3">
        <v>17</v>
      </c>
      <c r="P5" s="3">
        <v>-8.8768374977633364</v>
      </c>
      <c r="Q5" s="3">
        <v>10</v>
      </c>
      <c r="R5" s="3">
        <v>-9.6198365999893714</v>
      </c>
      <c r="S5" s="3">
        <v>3</v>
      </c>
      <c r="T5" s="29">
        <v>5</v>
      </c>
      <c r="U5" s="3">
        <v>7</v>
      </c>
      <c r="V5" s="3">
        <v>5</v>
      </c>
      <c r="W5" s="3">
        <v>6</v>
      </c>
    </row>
    <row r="6" spans="1:23" x14ac:dyDescent="0.25">
      <c r="A6" t="s">
        <v>14</v>
      </c>
      <c r="B6" s="6">
        <v>-1.0411785375162186E-2</v>
      </c>
      <c r="C6" s="6">
        <v>0.15664895837359216</v>
      </c>
      <c r="D6" s="6">
        <v>-1.1756473491270587</v>
      </c>
      <c r="E6" s="8">
        <v>-0.21277587260066966</v>
      </c>
      <c r="F6" s="6">
        <v>-0.23203581946291818</v>
      </c>
      <c r="G6" s="8">
        <v>-0.18367651116916894</v>
      </c>
      <c r="H6" s="6">
        <v>-7.3925565181446995E-2</v>
      </c>
      <c r="J6" s="3">
        <v>-15.165690554644573</v>
      </c>
      <c r="K6" s="3">
        <v>3</v>
      </c>
      <c r="L6" s="3">
        <v>-5.3700038272337141</v>
      </c>
      <c r="M6" s="3">
        <v>5</v>
      </c>
      <c r="N6" s="3">
        <v>-9.7879074567816282</v>
      </c>
      <c r="O6" s="3">
        <v>21</v>
      </c>
      <c r="P6" s="3">
        <v>-7.586173566477374</v>
      </c>
      <c r="Q6" s="3">
        <v>4</v>
      </c>
      <c r="R6" s="3">
        <v>-8.3198710183443669</v>
      </c>
      <c r="S6" s="3">
        <v>5</v>
      </c>
      <c r="T6" s="29">
        <v>6</v>
      </c>
      <c r="U6" s="3">
        <v>7</v>
      </c>
      <c r="V6" s="3">
        <v>5.5</v>
      </c>
      <c r="W6" s="3">
        <v>0</v>
      </c>
    </row>
    <row r="7" spans="1:23" x14ac:dyDescent="0.25">
      <c r="A7" t="s">
        <v>17</v>
      </c>
      <c r="B7" s="6">
        <v>-21.046159185469151</v>
      </c>
      <c r="C7" s="6">
        <v>-8.1563962870277464</v>
      </c>
      <c r="D7" s="6">
        <v>-13.979186376537371</v>
      </c>
      <c r="E7" s="8">
        <v>-11.458165360335261</v>
      </c>
      <c r="F7" s="6">
        <v>-12.219767763279378</v>
      </c>
      <c r="G7" s="8">
        <v>3</v>
      </c>
      <c r="H7" s="6">
        <v>4</v>
      </c>
      <c r="J7" s="3">
        <v>-13.205534344369715</v>
      </c>
      <c r="K7" s="3">
        <v>6</v>
      </c>
      <c r="L7" s="3">
        <v>-4.4412063406357039</v>
      </c>
      <c r="M7" s="3">
        <v>12</v>
      </c>
      <c r="N7" s="3">
        <v>-8.3908144835297165</v>
      </c>
      <c r="O7" s="3">
        <v>26</v>
      </c>
      <c r="P7" s="3">
        <v>-6.2955096351914115</v>
      </c>
      <c r="Q7" s="3">
        <v>9</v>
      </c>
      <c r="R7" s="3">
        <v>-7.0199054366993634</v>
      </c>
      <c r="S7" s="3">
        <v>7</v>
      </c>
      <c r="T7" s="29">
        <v>7</v>
      </c>
      <c r="U7" s="3">
        <v>17</v>
      </c>
      <c r="V7" s="3">
        <v>6</v>
      </c>
      <c r="W7" s="3">
        <v>10</v>
      </c>
    </row>
    <row r="8" spans="1:23" x14ac:dyDescent="0.25">
      <c r="A8" t="s">
        <v>18</v>
      </c>
      <c r="B8" s="6">
        <v>22.077277440577745</v>
      </c>
      <c r="C8" s="6">
        <v>12.27714841812849</v>
      </c>
      <c r="D8" s="6">
        <v>16.75685903500473</v>
      </c>
      <c r="E8" s="8">
        <v>16.936441127955913</v>
      </c>
      <c r="F8" s="6">
        <v>16.379475032910705</v>
      </c>
      <c r="G8" s="8">
        <v>5</v>
      </c>
      <c r="H8" s="6">
        <v>15</v>
      </c>
      <c r="J8" s="3">
        <v>-11.245378134094857</v>
      </c>
      <c r="K8" s="3">
        <v>4</v>
      </c>
      <c r="L8" s="3">
        <v>-3.5124088540376928</v>
      </c>
      <c r="M8" s="3">
        <v>16</v>
      </c>
      <c r="N8" s="3">
        <v>-6.9937215102778021</v>
      </c>
      <c r="O8" s="3">
        <v>18</v>
      </c>
      <c r="P8" s="3">
        <v>-5.004845703905449</v>
      </c>
      <c r="Q8" s="3">
        <v>25</v>
      </c>
      <c r="R8" s="3">
        <v>-5.7199398550543599</v>
      </c>
      <c r="S8" s="3">
        <v>17</v>
      </c>
      <c r="T8" s="29">
        <v>8</v>
      </c>
      <c r="U8" s="3">
        <v>38</v>
      </c>
      <c r="V8" s="3">
        <v>6.5</v>
      </c>
      <c r="W8" s="3">
        <v>0</v>
      </c>
    </row>
    <row r="9" spans="1:23" x14ac:dyDescent="0.25">
      <c r="A9" s="3" t="s">
        <v>12</v>
      </c>
      <c r="B9" s="6">
        <v>7.6789203805601707</v>
      </c>
      <c r="C9" s="6">
        <v>3.4863059715668516</v>
      </c>
      <c r="D9" s="6">
        <v>8.7690190381911322</v>
      </c>
      <c r="E9" s="8">
        <v>4.9485342041203841</v>
      </c>
      <c r="F9" s="6">
        <v>5.0317068112585011</v>
      </c>
      <c r="G9" s="8">
        <v>3.368112578371572</v>
      </c>
      <c r="H9" s="6">
        <v>1.9122472064975069</v>
      </c>
      <c r="J9" s="3">
        <v>-9.2852219238199964</v>
      </c>
      <c r="K9" s="3">
        <v>12</v>
      </c>
      <c r="L9" s="3">
        <v>-2.5836113674396817</v>
      </c>
      <c r="M9" s="3">
        <v>21</v>
      </c>
      <c r="N9" s="3">
        <v>-5.5966285370258877</v>
      </c>
      <c r="O9" s="3">
        <v>14</v>
      </c>
      <c r="P9" s="3">
        <v>-3.7141817726194866</v>
      </c>
      <c r="Q9" s="3">
        <v>28</v>
      </c>
      <c r="R9" s="3">
        <v>-4.4199742734093554</v>
      </c>
      <c r="S9" s="3">
        <v>18</v>
      </c>
      <c r="T9" s="29">
        <v>9</v>
      </c>
      <c r="U9" s="3">
        <v>36</v>
      </c>
      <c r="V9" s="3">
        <v>7</v>
      </c>
      <c r="W9" s="3">
        <v>51</v>
      </c>
    </row>
    <row r="10" spans="1:23" x14ac:dyDescent="0.25">
      <c r="A10" t="s">
        <v>22</v>
      </c>
      <c r="B10" s="11" t="s">
        <v>28</v>
      </c>
      <c r="C10" s="11" t="s">
        <v>28</v>
      </c>
      <c r="D10" s="11" t="s">
        <v>29</v>
      </c>
      <c r="E10" s="11" t="s">
        <v>28</v>
      </c>
      <c r="F10" s="11" t="s">
        <v>28</v>
      </c>
      <c r="G10" s="12" t="s">
        <v>148</v>
      </c>
      <c r="H10" s="12" t="s">
        <v>28</v>
      </c>
      <c r="J10" s="3">
        <v>-7.325065713545138</v>
      </c>
      <c r="K10" s="3">
        <v>23</v>
      </c>
      <c r="L10" s="3">
        <v>-1.6548138808416715</v>
      </c>
      <c r="M10" s="3">
        <v>30</v>
      </c>
      <c r="N10" s="3">
        <v>-4.1995355637739742</v>
      </c>
      <c r="O10" s="3">
        <v>24</v>
      </c>
      <c r="P10" s="3">
        <v>-2.4235178413335241</v>
      </c>
      <c r="Q10" s="3">
        <v>38</v>
      </c>
      <c r="R10" s="3">
        <v>-3.1200086917643528</v>
      </c>
      <c r="S10" s="3">
        <v>38</v>
      </c>
      <c r="T10" s="29">
        <v>10</v>
      </c>
      <c r="U10" s="3">
        <v>56</v>
      </c>
      <c r="V10" s="3">
        <v>7.5</v>
      </c>
      <c r="W10" s="3">
        <v>0</v>
      </c>
    </row>
    <row r="11" spans="1:23" x14ac:dyDescent="0.25">
      <c r="J11" s="3">
        <v>-5.3649095032702796</v>
      </c>
      <c r="K11" s="3">
        <v>20</v>
      </c>
      <c r="L11" s="3">
        <v>-0.72601639424366038</v>
      </c>
      <c r="M11" s="3">
        <v>41</v>
      </c>
      <c r="N11" s="3">
        <v>-2.8024425905220607</v>
      </c>
      <c r="O11" s="3">
        <v>20</v>
      </c>
      <c r="P11" s="3">
        <v>-1.1328539100475616</v>
      </c>
      <c r="Q11" s="3">
        <v>40</v>
      </c>
      <c r="R11" s="3">
        <v>-1.8200431101193484</v>
      </c>
      <c r="S11" s="3">
        <v>35</v>
      </c>
      <c r="T11" s="29">
        <v>11</v>
      </c>
      <c r="U11" s="3">
        <v>65</v>
      </c>
      <c r="V11" s="3">
        <v>8</v>
      </c>
      <c r="W11" s="3">
        <v>86</v>
      </c>
    </row>
    <row r="12" spans="1:23" x14ac:dyDescent="0.25">
      <c r="A12" s="17" t="s">
        <v>133</v>
      </c>
      <c r="J12" s="3">
        <v>-3.4047532929954194</v>
      </c>
      <c r="K12" s="3">
        <v>34</v>
      </c>
      <c r="L12" s="3">
        <v>0.20278109235434982</v>
      </c>
      <c r="M12" s="3">
        <v>50</v>
      </c>
      <c r="N12" s="3">
        <v>-1.4053496172701472</v>
      </c>
      <c r="O12" s="3">
        <v>25</v>
      </c>
      <c r="P12" s="3">
        <v>0.15781002123840082</v>
      </c>
      <c r="Q12" s="3">
        <v>54</v>
      </c>
      <c r="R12" s="3">
        <v>-0.52007752847434396</v>
      </c>
      <c r="S12" s="3">
        <v>38</v>
      </c>
      <c r="T12" s="29">
        <v>12</v>
      </c>
      <c r="U12" s="3">
        <v>60</v>
      </c>
      <c r="V12" s="3">
        <v>8.5</v>
      </c>
      <c r="W12" s="3">
        <v>0</v>
      </c>
    </row>
    <row r="13" spans="1:23" x14ac:dyDescent="0.25">
      <c r="A13" t="s">
        <v>54</v>
      </c>
      <c r="B13">
        <v>0.05</v>
      </c>
      <c r="C13">
        <v>0.05</v>
      </c>
      <c r="D13">
        <v>0.05</v>
      </c>
      <c r="E13">
        <v>0.05</v>
      </c>
      <c r="F13">
        <v>0.05</v>
      </c>
      <c r="G13">
        <v>0.05</v>
      </c>
      <c r="H13">
        <v>0.05</v>
      </c>
      <c r="J13" s="3">
        <v>-1.4445970827205628</v>
      </c>
      <c r="K13" s="3">
        <v>54</v>
      </c>
      <c r="L13" s="3">
        <v>1.1315785789523609</v>
      </c>
      <c r="M13" s="3">
        <v>55</v>
      </c>
      <c r="N13" s="3">
        <v>-8.256644018233672E-3</v>
      </c>
      <c r="O13" s="3">
        <v>28</v>
      </c>
      <c r="P13" s="3">
        <v>1.4484739525243633</v>
      </c>
      <c r="Q13" s="3">
        <v>58</v>
      </c>
      <c r="R13" s="3">
        <v>0.77988805317065868</v>
      </c>
      <c r="S13" s="3">
        <v>50</v>
      </c>
      <c r="T13" s="29">
        <v>13</v>
      </c>
      <c r="U13" s="3">
        <v>54</v>
      </c>
      <c r="V13" s="3">
        <v>9</v>
      </c>
      <c r="W13" s="3">
        <v>92</v>
      </c>
    </row>
    <row r="14" spans="1:23" x14ac:dyDescent="0.25">
      <c r="A14" t="s">
        <v>55</v>
      </c>
      <c r="B14">
        <v>499</v>
      </c>
      <c r="C14">
        <v>499</v>
      </c>
      <c r="D14">
        <v>499</v>
      </c>
      <c r="E14">
        <v>498</v>
      </c>
      <c r="F14">
        <v>499</v>
      </c>
      <c r="G14">
        <v>498</v>
      </c>
      <c r="H14">
        <v>499</v>
      </c>
      <c r="J14" s="3">
        <v>0.51555912755429745</v>
      </c>
      <c r="K14" s="3">
        <v>46</v>
      </c>
      <c r="L14" s="3">
        <v>2.060376065550372</v>
      </c>
      <c r="M14" s="3">
        <v>59</v>
      </c>
      <c r="N14" s="3">
        <v>1.3888363292336798</v>
      </c>
      <c r="O14" s="3">
        <v>23</v>
      </c>
      <c r="P14" s="3">
        <v>2.7391378838103257</v>
      </c>
      <c r="Q14" s="3">
        <v>43</v>
      </c>
      <c r="R14" s="3">
        <v>2.0798536348156631</v>
      </c>
      <c r="S14" s="3">
        <v>41</v>
      </c>
      <c r="T14" s="29">
        <v>14</v>
      </c>
      <c r="U14" s="3">
        <v>38</v>
      </c>
      <c r="V14" s="3">
        <v>9.5</v>
      </c>
      <c r="W14" s="3">
        <v>0</v>
      </c>
    </row>
    <row r="15" spans="1:23" x14ac:dyDescent="0.25">
      <c r="A15" t="s">
        <v>56</v>
      </c>
      <c r="B15" s="18">
        <f>J100</f>
        <v>33.701437286759848</v>
      </c>
      <c r="C15" s="18">
        <f>L100</f>
        <v>57.867500269742841</v>
      </c>
      <c r="D15" s="18">
        <f>N100</f>
        <v>45.545454545454554</v>
      </c>
      <c r="E15" s="18">
        <f>P100</f>
        <v>57.236511872250752</v>
      </c>
      <c r="F15" s="18">
        <f>R100</f>
        <v>42.34147297618761</v>
      </c>
      <c r="G15" s="18">
        <f>T100</f>
        <v>59.171771653685859</v>
      </c>
      <c r="H15" s="18">
        <f>V100</f>
        <v>527.16381733181083</v>
      </c>
      <c r="J15" s="3">
        <v>2.4757153378291576</v>
      </c>
      <c r="K15" s="3">
        <v>50</v>
      </c>
      <c r="L15" s="3">
        <v>2.9891735521483831</v>
      </c>
      <c r="M15" s="3">
        <v>56</v>
      </c>
      <c r="N15" s="3">
        <v>2.7859293024855951</v>
      </c>
      <c r="O15" s="3">
        <v>15</v>
      </c>
      <c r="P15" s="3">
        <v>4.0298018150962882</v>
      </c>
      <c r="Q15" s="3">
        <v>42</v>
      </c>
      <c r="R15" s="3">
        <v>3.3798192164606675</v>
      </c>
      <c r="S15" s="3">
        <v>52</v>
      </c>
      <c r="T15" s="29">
        <v>15</v>
      </c>
      <c r="U15" s="3">
        <v>39</v>
      </c>
      <c r="V15" s="3">
        <v>10</v>
      </c>
      <c r="W15" s="3">
        <v>106</v>
      </c>
    </row>
    <row r="16" spans="1:23" x14ac:dyDescent="0.25">
      <c r="A16" t="s">
        <v>57</v>
      </c>
      <c r="B16">
        <f>_xlfn.CHISQ.INV(1-B13,B14)</f>
        <v>552.07474273185812</v>
      </c>
      <c r="C16">
        <f t="shared" ref="C16:H16" si="0">_xlfn.CHISQ.INV(1-C13,C14)</f>
        <v>552.07474273185812</v>
      </c>
      <c r="D16">
        <f t="shared" si="0"/>
        <v>552.07474273185812</v>
      </c>
      <c r="E16">
        <f t="shared" si="0"/>
        <v>551.02262428140432</v>
      </c>
      <c r="F16">
        <f t="shared" si="0"/>
        <v>552.07474273185812</v>
      </c>
      <c r="G16">
        <f t="shared" si="0"/>
        <v>551.02262428140432</v>
      </c>
      <c r="H16">
        <f t="shared" si="0"/>
        <v>552.07474273185812</v>
      </c>
      <c r="J16" s="3">
        <v>4.4358715481040143</v>
      </c>
      <c r="K16" s="3">
        <v>47</v>
      </c>
      <c r="L16" s="3">
        <v>3.9179710387463942</v>
      </c>
      <c r="M16" s="3">
        <v>43</v>
      </c>
      <c r="N16" s="3">
        <v>4.1830222757375068</v>
      </c>
      <c r="O16" s="3">
        <v>27</v>
      </c>
      <c r="P16" s="3">
        <v>5.3204657463822507</v>
      </c>
      <c r="Q16" s="3">
        <v>37</v>
      </c>
      <c r="R16" s="3">
        <v>4.6797847981056719</v>
      </c>
      <c r="S16" s="3">
        <v>51</v>
      </c>
      <c r="T16" s="29">
        <v>16</v>
      </c>
      <c r="U16" s="3">
        <v>22</v>
      </c>
      <c r="V16" s="3">
        <v>10.5</v>
      </c>
      <c r="W16" s="3">
        <v>0</v>
      </c>
    </row>
    <row r="17" spans="1:23" x14ac:dyDescent="0.25">
      <c r="A17" s="17" t="s">
        <v>134</v>
      </c>
      <c r="J17" s="3">
        <v>6.3960277583788745</v>
      </c>
      <c r="K17" s="3">
        <v>47</v>
      </c>
      <c r="L17" s="3">
        <v>4.8467685253444035</v>
      </c>
      <c r="M17" s="3">
        <v>31</v>
      </c>
      <c r="N17" s="3">
        <v>5.5801152489894221</v>
      </c>
      <c r="O17" s="3">
        <v>23</v>
      </c>
      <c r="P17" s="3">
        <v>6.6111296776682131</v>
      </c>
      <c r="Q17" s="3">
        <v>32</v>
      </c>
      <c r="R17" s="3">
        <v>5.9797503797506728</v>
      </c>
      <c r="S17" s="3">
        <v>41</v>
      </c>
      <c r="T17" s="29">
        <v>17</v>
      </c>
      <c r="U17" s="3">
        <v>21</v>
      </c>
      <c r="V17" s="3">
        <v>11</v>
      </c>
      <c r="W17" s="3">
        <v>70</v>
      </c>
    </row>
    <row r="18" spans="1:23" x14ac:dyDescent="0.25">
      <c r="A18" t="s">
        <v>79</v>
      </c>
      <c r="B18" s="18">
        <f>MAX(J153:K175)</f>
        <v>1.2484183676142985E-2</v>
      </c>
      <c r="C18" s="18">
        <f>MAX(L153:M175)</f>
        <v>2.6839196889501871E-2</v>
      </c>
      <c r="D18" s="23"/>
      <c r="E18" s="18">
        <f>MAX(P153:Q175)</f>
        <v>2.7083690876033351E-2</v>
      </c>
      <c r="F18" s="18">
        <f>MAX(R153:S175)</f>
        <v>1.6856191381425994E-2</v>
      </c>
      <c r="G18" s="18">
        <f>MAX(T153:U175)</f>
        <v>1.7709282056565162E-2</v>
      </c>
      <c r="H18" s="19">
        <f>MAX(V153:W175)</f>
        <v>0.11463484902057863</v>
      </c>
      <c r="J18" s="3">
        <v>8.3561839686537311</v>
      </c>
      <c r="K18" s="3">
        <v>39</v>
      </c>
      <c r="L18" s="3">
        <v>5.7755660119424146</v>
      </c>
      <c r="M18" s="3">
        <v>21</v>
      </c>
      <c r="N18" s="3">
        <v>6.9772082222413339</v>
      </c>
      <c r="O18" s="3">
        <v>31</v>
      </c>
      <c r="P18" s="3">
        <v>7.9017936089541756</v>
      </c>
      <c r="Q18" s="3">
        <v>24</v>
      </c>
      <c r="R18" s="3">
        <v>7.2797159613956772</v>
      </c>
      <c r="S18" s="3">
        <v>32</v>
      </c>
      <c r="T18" s="29">
        <v>18</v>
      </c>
      <c r="U18" s="3">
        <v>15</v>
      </c>
      <c r="V18" s="3">
        <v>11.5</v>
      </c>
      <c r="W18" s="3">
        <v>0</v>
      </c>
    </row>
    <row r="19" spans="1:23" x14ac:dyDescent="0.25">
      <c r="A19" t="s">
        <v>80</v>
      </c>
      <c r="B19">
        <f>1.36/SQRT(500)</f>
        <v>6.0821048987994279E-2</v>
      </c>
      <c r="C19">
        <f t="shared" ref="C19:H19" si="1">1.36/SQRT(500)</f>
        <v>6.0821048987994279E-2</v>
      </c>
      <c r="D19" s="23"/>
      <c r="E19">
        <f>1.36/SQRT(499)</f>
        <v>6.0881961420874958E-2</v>
      </c>
      <c r="F19">
        <f t="shared" si="1"/>
        <v>6.0821048987994279E-2</v>
      </c>
      <c r="G19">
        <f>1.36/SQRT(499)</f>
        <v>6.0881961420874958E-2</v>
      </c>
      <c r="H19">
        <f t="shared" si="1"/>
        <v>6.0821048987994279E-2</v>
      </c>
      <c r="J19" s="3">
        <v>10.316340178928591</v>
      </c>
      <c r="K19" s="3">
        <v>34</v>
      </c>
      <c r="L19" s="3">
        <v>6.7043634985404257</v>
      </c>
      <c r="M19" s="3">
        <v>17</v>
      </c>
      <c r="N19" s="3">
        <v>8.3743011954932491</v>
      </c>
      <c r="O19" s="3">
        <v>21</v>
      </c>
      <c r="P19" s="3">
        <v>9.1924575402401381</v>
      </c>
      <c r="Q19" s="3">
        <v>26</v>
      </c>
      <c r="R19" s="3">
        <v>8.5796815430406816</v>
      </c>
      <c r="S19" s="3">
        <v>23</v>
      </c>
      <c r="T19" s="29">
        <v>19</v>
      </c>
      <c r="U19" s="3">
        <v>10</v>
      </c>
      <c r="V19" s="3">
        <v>12</v>
      </c>
      <c r="W19" s="3">
        <v>44</v>
      </c>
    </row>
    <row r="20" spans="1:23" x14ac:dyDescent="0.25">
      <c r="A20" t="s">
        <v>129</v>
      </c>
      <c r="B20" s="18" t="s">
        <v>92</v>
      </c>
      <c r="C20" s="18" t="s">
        <v>92</v>
      </c>
      <c r="D20" s="23"/>
      <c r="E20" s="18" t="s">
        <v>92</v>
      </c>
      <c r="F20" s="18" t="s">
        <v>92</v>
      </c>
      <c r="G20" s="18" t="s">
        <v>92</v>
      </c>
      <c r="H20" s="19" t="s">
        <v>128</v>
      </c>
      <c r="J20" s="3">
        <v>12.276496389203452</v>
      </c>
      <c r="K20" s="3">
        <v>26</v>
      </c>
      <c r="L20" s="3">
        <v>7.6331609851384368</v>
      </c>
      <c r="M20" s="3">
        <v>8</v>
      </c>
      <c r="N20" s="3">
        <v>9.7713941687451644</v>
      </c>
      <c r="O20" s="3">
        <v>17</v>
      </c>
      <c r="P20" s="3">
        <v>10.483121471526101</v>
      </c>
      <c r="Q20" s="3">
        <v>10</v>
      </c>
      <c r="R20" s="3">
        <v>9.8796471246856861</v>
      </c>
      <c r="S20" s="3">
        <v>21</v>
      </c>
      <c r="T20" s="29">
        <v>20</v>
      </c>
      <c r="U20" s="3">
        <v>8</v>
      </c>
      <c r="V20" s="3">
        <v>12.5</v>
      </c>
      <c r="W20" s="3">
        <v>0</v>
      </c>
    </row>
    <row r="21" spans="1:23" x14ac:dyDescent="0.25">
      <c r="A21" t="s">
        <v>130</v>
      </c>
      <c r="B21" s="18" t="s">
        <v>131</v>
      </c>
      <c r="C21" s="18" t="s">
        <v>131</v>
      </c>
      <c r="D21" s="23"/>
      <c r="E21" s="18" t="s">
        <v>131</v>
      </c>
      <c r="F21" s="18" t="s">
        <v>131</v>
      </c>
      <c r="G21" s="18" t="s">
        <v>131</v>
      </c>
      <c r="H21" s="24" t="s">
        <v>131</v>
      </c>
      <c r="J21" s="3">
        <v>14.236652599478312</v>
      </c>
      <c r="K21" s="3">
        <v>20</v>
      </c>
      <c r="L21" s="3">
        <v>8.5619584717364461</v>
      </c>
      <c r="M21" s="3">
        <v>14</v>
      </c>
      <c r="N21" s="3">
        <v>11.168487141997076</v>
      </c>
      <c r="O21" s="3">
        <v>29</v>
      </c>
      <c r="P21" s="3">
        <v>11.773785402812063</v>
      </c>
      <c r="Q21" s="3">
        <v>8</v>
      </c>
      <c r="R21" s="3">
        <v>11.17961270633069</v>
      </c>
      <c r="S21" s="3">
        <v>10</v>
      </c>
      <c r="T21" s="29">
        <v>21</v>
      </c>
      <c r="U21" s="3">
        <v>3</v>
      </c>
      <c r="V21" s="3">
        <v>13</v>
      </c>
      <c r="W21" s="3">
        <v>20</v>
      </c>
    </row>
    <row r="22" spans="1:23" x14ac:dyDescent="0.25">
      <c r="A22" s="17" t="s">
        <v>135</v>
      </c>
      <c r="J22" s="3">
        <v>16.196808809753165</v>
      </c>
      <c r="K22" s="3">
        <v>11</v>
      </c>
      <c r="L22" s="3">
        <v>9.4907559583344572</v>
      </c>
      <c r="M22" s="3">
        <v>4</v>
      </c>
      <c r="N22" s="3">
        <v>12.565580115248991</v>
      </c>
      <c r="O22" s="3">
        <v>34</v>
      </c>
      <c r="P22" s="3">
        <v>13.064449334098025</v>
      </c>
      <c r="Q22" s="3">
        <v>3</v>
      </c>
      <c r="R22" s="3">
        <v>12.479578287975691</v>
      </c>
      <c r="S22" s="3">
        <v>7</v>
      </c>
      <c r="T22" s="3"/>
      <c r="U22" s="3"/>
      <c r="V22" s="3">
        <v>13.5</v>
      </c>
      <c r="W22" s="3">
        <v>0</v>
      </c>
    </row>
    <row r="23" spans="1:23" x14ac:dyDescent="0.25">
      <c r="A23" t="s">
        <v>83</v>
      </c>
      <c r="B23" s="15">
        <f>ROUND(B3,0)</f>
        <v>2</v>
      </c>
      <c r="C23" s="15">
        <f t="shared" ref="C23:H23" si="2">ROUND(C3,0)</f>
        <v>1</v>
      </c>
      <c r="D23" s="15">
        <f t="shared" si="2"/>
        <v>2</v>
      </c>
      <c r="E23" s="15">
        <f t="shared" si="2"/>
        <v>1</v>
      </c>
      <c r="F23" s="15">
        <f t="shared" si="2"/>
        <v>2</v>
      </c>
      <c r="G23" s="15">
        <f t="shared" si="2"/>
        <v>12</v>
      </c>
      <c r="H23" s="15">
        <f t="shared" si="2"/>
        <v>10</v>
      </c>
      <c r="J23" s="3">
        <v>18.156965020028025</v>
      </c>
      <c r="K23" s="3">
        <v>8</v>
      </c>
      <c r="L23" s="3">
        <v>10.419553444932468</v>
      </c>
      <c r="M23" s="3">
        <v>5</v>
      </c>
      <c r="N23" s="3">
        <v>13.962673088500903</v>
      </c>
      <c r="O23" s="3">
        <v>23</v>
      </c>
      <c r="P23" s="3">
        <v>14.355113265383988</v>
      </c>
      <c r="Q23" s="3">
        <v>4</v>
      </c>
      <c r="R23" s="3">
        <v>13.779543869620696</v>
      </c>
      <c r="S23" s="3">
        <v>5</v>
      </c>
      <c r="T23" s="3"/>
      <c r="U23" s="3"/>
      <c r="V23" s="3">
        <v>14</v>
      </c>
      <c r="W23" s="3">
        <v>11</v>
      </c>
    </row>
    <row r="24" spans="1:23" x14ac:dyDescent="0.25">
      <c r="A24" t="s">
        <v>81</v>
      </c>
      <c r="B24" s="18">
        <f>ABS(((B3-B23)*SQRT(B14))/(B9))</f>
        <v>1.1904793156039419</v>
      </c>
      <c r="C24" s="19">
        <f t="shared" ref="C24:H24" si="3">ABS(((C3-C23)*SQRT(C14))/(C9))</f>
        <v>2.4749419410778035</v>
      </c>
      <c r="D24" s="18">
        <f t="shared" si="3"/>
        <v>0.65522724787774145</v>
      </c>
      <c r="E24" s="18">
        <f t="shared" si="3"/>
        <v>1.4635368435230167</v>
      </c>
      <c r="F24" s="18">
        <f t="shared" si="3"/>
        <v>0.8026189627654442</v>
      </c>
      <c r="G24" s="18">
        <f t="shared" si="3"/>
        <v>0.47800234507559869</v>
      </c>
      <c r="H24" s="18">
        <f t="shared" si="3"/>
        <v>5.0464965939570314</v>
      </c>
      <c r="J24" s="3">
        <v>20.117121230302885</v>
      </c>
      <c r="K24" s="3">
        <v>5</v>
      </c>
      <c r="L24" s="3">
        <v>11.348350931530479</v>
      </c>
      <c r="M24" s="3">
        <v>4</v>
      </c>
      <c r="N24" s="3">
        <v>15.359766061752818</v>
      </c>
      <c r="O24" s="3">
        <v>18</v>
      </c>
      <c r="P24" s="3">
        <v>15.64577719666995</v>
      </c>
      <c r="Q24" s="3">
        <v>1</v>
      </c>
      <c r="R24" s="3">
        <v>15.0795094512657</v>
      </c>
      <c r="S24" s="3">
        <v>3</v>
      </c>
      <c r="T24" s="3"/>
      <c r="U24" s="3"/>
      <c r="V24" s="3">
        <v>14.5</v>
      </c>
      <c r="W24" s="3">
        <v>0</v>
      </c>
    </row>
    <row r="25" spans="1:23" ht="15.75" thickBot="1" x14ac:dyDescent="0.3">
      <c r="A25" t="s">
        <v>82</v>
      </c>
      <c r="B25">
        <v>1.964</v>
      </c>
      <c r="C25">
        <v>1.964</v>
      </c>
      <c r="D25">
        <v>1.964</v>
      </c>
      <c r="E25">
        <v>1.964</v>
      </c>
      <c r="F25">
        <v>1.964</v>
      </c>
      <c r="G25">
        <v>1.964</v>
      </c>
      <c r="H25">
        <v>1.964</v>
      </c>
      <c r="J25" s="9">
        <f>MAX('Исходные данные'!A4:A503)</f>
        <v>22.077277440577745</v>
      </c>
      <c r="K25" s="4">
        <v>7</v>
      </c>
      <c r="L25" s="9">
        <f>MAX('Исходные данные'!B4:B503)</f>
        <v>12.27714841812849</v>
      </c>
      <c r="M25" s="4">
        <v>1</v>
      </c>
      <c r="N25" s="9">
        <f>MAX('Исходные данные'!C4:C503)</f>
        <v>16.75685903500473</v>
      </c>
      <c r="O25" s="4">
        <v>20</v>
      </c>
      <c r="P25" s="2">
        <v>16.936441127955913</v>
      </c>
      <c r="Q25" s="4">
        <v>1</v>
      </c>
      <c r="R25" s="9">
        <f>MAX('Исходные данные'!E4:E503)</f>
        <v>16.379475032910705</v>
      </c>
      <c r="S25" s="4">
        <v>1</v>
      </c>
      <c r="T25" s="1"/>
      <c r="U25" s="4"/>
      <c r="V25" s="4">
        <f>MAX('Исходные данные'!G4:G503)</f>
        <v>15</v>
      </c>
      <c r="W25" s="4">
        <v>3</v>
      </c>
    </row>
    <row r="26" spans="1:23" x14ac:dyDescent="0.25">
      <c r="A26" t="s">
        <v>129</v>
      </c>
      <c r="B26" s="18" t="s">
        <v>92</v>
      </c>
      <c r="C26" s="19" t="s">
        <v>128</v>
      </c>
      <c r="D26" s="18" t="s">
        <v>92</v>
      </c>
      <c r="E26" s="18" t="s">
        <v>92</v>
      </c>
      <c r="F26" s="18" t="s">
        <v>92</v>
      </c>
      <c r="G26" s="18" t="s">
        <v>92</v>
      </c>
      <c r="H26" s="18" t="s">
        <v>92</v>
      </c>
    </row>
    <row r="27" spans="1:23" x14ac:dyDescent="0.25">
      <c r="A27" t="s">
        <v>130</v>
      </c>
      <c r="B27" s="18" t="s">
        <v>131</v>
      </c>
      <c r="C27" s="19" t="s">
        <v>132</v>
      </c>
      <c r="D27" s="18" t="s">
        <v>131</v>
      </c>
      <c r="E27" s="18" t="s">
        <v>131</v>
      </c>
      <c r="F27" s="18" t="s">
        <v>131</v>
      </c>
      <c r="G27" s="18" t="s">
        <v>131</v>
      </c>
      <c r="H27" s="18" t="s">
        <v>131</v>
      </c>
      <c r="J27" s="26" t="s">
        <v>32</v>
      </c>
      <c r="K27" s="26"/>
      <c r="L27" s="26" t="s">
        <v>33</v>
      </c>
      <c r="M27" s="26"/>
      <c r="N27" s="26" t="s">
        <v>34</v>
      </c>
      <c r="O27" s="26"/>
      <c r="P27" s="26" t="s">
        <v>35</v>
      </c>
      <c r="Q27" s="26"/>
      <c r="R27" s="26" t="s">
        <v>36</v>
      </c>
      <c r="S27" s="26"/>
      <c r="T27" s="26" t="s">
        <v>37</v>
      </c>
      <c r="U27" s="26"/>
      <c r="V27" s="26" t="s">
        <v>38</v>
      </c>
      <c r="W27" s="26"/>
    </row>
    <row r="28" spans="1:23" x14ac:dyDescent="0.25">
      <c r="J28" s="26">
        <f>_xlfn.NORM.DIST(J4,B$3,B$9,TRUE)-_xlfn.NORM.DIST(J3,B$3,B$9,TRUE)</f>
        <v>1.4339373829574396E-3</v>
      </c>
      <c r="K28" s="26"/>
      <c r="L28" s="26">
        <f>_xlfn.NORM.DIST(L4,C$3,C$9,TRUE)-_xlfn.NORM.DIST(L3,C$3,C$9,TRUE)</f>
        <v>3.6427377246788899E-3</v>
      </c>
      <c r="M28" s="26"/>
      <c r="N28" s="26">
        <f>1/COUNT($N$3:$N$25)</f>
        <v>4.3478260869565216E-2</v>
      </c>
      <c r="O28" s="26"/>
      <c r="P28" s="26">
        <f>_xlfn.NORM.DIST(P4,E$3,E$9,TRUE)-_xlfn.NORM.DIST(P3,E$3,E$9,TRUE)</f>
        <v>5.2126439676245155E-3</v>
      </c>
      <c r="Q28" s="26"/>
      <c r="R28" s="26">
        <f>_xlfn.NORM.DIST(R4,F$3,F$9,TRUE)-_xlfn.NORM.DIST(R3,F$3,F$9,TRUE)</f>
        <v>3.0402132374832531E-3</v>
      </c>
      <c r="S28" s="26"/>
      <c r="T28" s="26">
        <f>_xlfn.POISSON.DIST(T4,G$3,TRUE)-_xlfn.POISSON.DIST(T3,G$3,TRUE)</f>
        <v>5.0589545686643422E-3</v>
      </c>
      <c r="U28" s="26"/>
      <c r="V28" s="26">
        <f>_xlfn.NORM.DIST(V4,H$3,H$9,TRUE)-_xlfn.NORM.DIST(V3,H$3,H$9,TRUE)</f>
        <v>2.224187254531813E-3</v>
      </c>
      <c r="W28" s="26"/>
    </row>
    <row r="29" spans="1:23" x14ac:dyDescent="0.25">
      <c r="J29" s="26">
        <f t="shared" ref="J29:J49" si="4">_xlfn.NORM.DIST(J5,B$3,B$9,TRUE)-_xlfn.NORM.DIST(J4,B$3,B$9,TRUE)</f>
        <v>2.918690112912787E-3</v>
      </c>
      <c r="K29" s="26"/>
      <c r="L29" s="26">
        <f t="shared" ref="L29:L49" si="5">_xlfn.NORM.DIST(L5,C$3,C$9,TRUE)-_xlfn.NORM.DIST(L4,C$3,C$9,TRUE)</f>
        <v>7.0085056321457792E-3</v>
      </c>
      <c r="M29" s="26"/>
      <c r="N29" s="26">
        <f t="shared" ref="N29:N50" si="6">1/COUNT($N$3:$N$25)</f>
        <v>4.3478260869565216E-2</v>
      </c>
      <c r="O29" s="26"/>
      <c r="P29" s="26">
        <f t="shared" ref="P29:P49" si="7">_xlfn.NORM.DIST(P5,E$3,E$9,TRUE)-_xlfn.NORM.DIST(P4,E$3,E$9,TRUE)</f>
        <v>9.5198730419455667E-3</v>
      </c>
      <c r="Q29" s="26"/>
      <c r="R29" s="26">
        <f t="shared" ref="R29:R49" si="8">_xlfn.NORM.DIST(R5,F$3,F$9,TRUE)-_xlfn.NORM.DIST(R4,F$3,F$9,TRUE)</f>
        <v>5.8264754829145012E-3</v>
      </c>
      <c r="S29" s="26"/>
      <c r="T29" s="26">
        <f t="shared" ref="T29:T50" si="9">_xlfn.POISSON.DIST(T5,G$3,TRUE)-_xlfn.POISSON.DIST(T4,G$3,TRUE)</f>
        <v>1.2214485900454521E-2</v>
      </c>
      <c r="U29" s="26"/>
      <c r="V29" s="26">
        <f t="shared" ref="V29:V49" si="10">_xlfn.NORM.DIST(V5,H$3,H$9,TRUE)-_xlfn.NORM.DIST(V4,H$3,H$9,TRUE)</f>
        <v>4.4302681692726534E-3</v>
      </c>
      <c r="W29" s="26"/>
    </row>
    <row r="30" spans="1:23" x14ac:dyDescent="0.25">
      <c r="J30" s="26">
        <f t="shared" si="4"/>
        <v>5.5679714184362844E-3</v>
      </c>
      <c r="K30" s="26"/>
      <c r="L30" s="26">
        <f t="shared" si="5"/>
        <v>1.2565417327510792E-2</v>
      </c>
      <c r="M30" s="26"/>
      <c r="N30" s="26">
        <f t="shared" si="6"/>
        <v>4.3478260869565216E-2</v>
      </c>
      <c r="O30" s="26"/>
      <c r="P30" s="26">
        <f t="shared" si="7"/>
        <v>1.6248955803839348E-2</v>
      </c>
      <c r="Q30" s="26"/>
      <c r="R30" s="26">
        <f t="shared" si="8"/>
        <v>1.0449071358069429E-2</v>
      </c>
      <c r="S30" s="26"/>
      <c r="T30" s="26">
        <f t="shared" si="9"/>
        <v>2.4575839366846364E-2</v>
      </c>
      <c r="U30" s="26"/>
      <c r="V30" s="26">
        <f t="shared" si="10"/>
        <v>8.2444576031933201E-3</v>
      </c>
      <c r="W30" s="26"/>
    </row>
    <row r="31" spans="1:23" x14ac:dyDescent="0.25">
      <c r="J31" s="26">
        <f t="shared" si="4"/>
        <v>9.9553800266163305E-3</v>
      </c>
      <c r="K31" s="26"/>
      <c r="L31" s="26">
        <f t="shared" si="5"/>
        <v>2.099341587240031E-2</v>
      </c>
      <c r="M31" s="26"/>
      <c r="N31" s="26">
        <f t="shared" si="6"/>
        <v>4.3478260869565216E-2</v>
      </c>
      <c r="O31" s="26"/>
      <c r="P31" s="26">
        <f t="shared" si="7"/>
        <v>2.5920391692167678E-2</v>
      </c>
      <c r="Q31" s="26"/>
      <c r="R31" s="26">
        <f t="shared" si="8"/>
        <v>1.7535573413497974E-2</v>
      </c>
      <c r="S31" s="26"/>
      <c r="T31" s="26">
        <f t="shared" si="9"/>
        <v>4.2383296978494814E-2</v>
      </c>
      <c r="U31" s="26"/>
      <c r="V31" s="26">
        <f t="shared" si="10"/>
        <v>1.4334028527542383E-2</v>
      </c>
      <c r="W31" s="26"/>
    </row>
    <row r="32" spans="1:23" x14ac:dyDescent="0.25">
      <c r="J32" s="26">
        <f t="shared" si="4"/>
        <v>1.6682882456436794E-2</v>
      </c>
      <c r="K32" s="26"/>
      <c r="L32" s="26">
        <f t="shared" si="5"/>
        <v>3.2684711218326418E-2</v>
      </c>
      <c r="M32" s="26"/>
      <c r="N32" s="26">
        <f t="shared" si="6"/>
        <v>4.3478260869565216E-2</v>
      </c>
      <c r="O32" s="26"/>
      <c r="P32" s="26">
        <f t="shared" si="7"/>
        <v>3.8643814321235058E-2</v>
      </c>
      <c r="Q32" s="26"/>
      <c r="R32" s="26">
        <f t="shared" si="8"/>
        <v>2.7538057263692753E-2</v>
      </c>
      <c r="S32" s="26"/>
      <c r="T32" s="26">
        <f t="shared" si="9"/>
        <v>6.3957159568750727E-2</v>
      </c>
      <c r="U32" s="26"/>
      <c r="V32" s="26">
        <f t="shared" si="10"/>
        <v>2.3283548296354865E-2</v>
      </c>
      <c r="W32" s="26"/>
    </row>
    <row r="33" spans="10:23" x14ac:dyDescent="0.25">
      <c r="J33" s="26">
        <f t="shared" si="4"/>
        <v>2.6202168999412363E-2</v>
      </c>
      <c r="K33" s="26"/>
      <c r="L33" s="26">
        <f t="shared" si="5"/>
        <v>4.742006114949833E-2</v>
      </c>
      <c r="M33" s="26"/>
      <c r="N33" s="26">
        <f t="shared" si="6"/>
        <v>4.3478260869565216E-2</v>
      </c>
      <c r="O33" s="26"/>
      <c r="P33" s="26">
        <f t="shared" si="7"/>
        <v>5.3844479884060409E-2</v>
      </c>
      <c r="Q33" s="26"/>
      <c r="R33" s="26">
        <f t="shared" si="8"/>
        <v>4.0468597436746398E-2</v>
      </c>
      <c r="S33" s="26"/>
      <c r="T33" s="26">
        <f t="shared" si="9"/>
        <v>8.5788895400168014E-2</v>
      </c>
      <c r="U33" s="26"/>
      <c r="V33" s="26">
        <f t="shared" si="10"/>
        <v>3.5335020011224905E-2</v>
      </c>
      <c r="W33" s="26"/>
    </row>
    <row r="34" spans="10:23" x14ac:dyDescent="0.25">
      <c r="J34" s="26">
        <f t="shared" si="4"/>
        <v>3.8570631369604244E-2</v>
      </c>
      <c r="K34" s="26"/>
      <c r="L34" s="26">
        <f t="shared" si="5"/>
        <v>6.4111502841680046E-2</v>
      </c>
      <c r="M34" s="26"/>
      <c r="N34" s="26">
        <f t="shared" si="6"/>
        <v>4.3478260869565216E-2</v>
      </c>
      <c r="O34" s="26"/>
      <c r="P34" s="26">
        <f t="shared" si="7"/>
        <v>7.0117356233420441E-2</v>
      </c>
      <c r="Q34" s="26"/>
      <c r="R34" s="26">
        <f t="shared" si="8"/>
        <v>5.5651252530878173E-2</v>
      </c>
      <c r="S34" s="26"/>
      <c r="T34" s="26">
        <f t="shared" si="9"/>
        <v>0.1035655923628481</v>
      </c>
      <c r="U34" s="26"/>
      <c r="V34" s="26">
        <f t="shared" si="10"/>
        <v>5.009994724259223E-2</v>
      </c>
      <c r="W34" s="26"/>
    </row>
    <row r="35" spans="10:23" x14ac:dyDescent="0.25">
      <c r="J35" s="26">
        <f t="shared" si="4"/>
        <v>5.3214499964626169E-2</v>
      </c>
      <c r="K35" s="26"/>
      <c r="L35" s="26">
        <f t="shared" si="5"/>
        <v>8.0773068576834584E-2</v>
      </c>
      <c r="M35" s="26"/>
      <c r="N35" s="26">
        <f t="shared" si="6"/>
        <v>4.3478260869565216E-2</v>
      </c>
      <c r="O35" s="26"/>
      <c r="P35" s="26">
        <f t="shared" si="7"/>
        <v>8.5336204938297189E-2</v>
      </c>
      <c r="Q35" s="26"/>
      <c r="R35" s="26">
        <f t="shared" si="8"/>
        <v>7.1615002256123023E-2</v>
      </c>
      <c r="S35" s="26"/>
      <c r="T35" s="26">
        <f t="shared" si="9"/>
        <v>0.11365988857602427</v>
      </c>
      <c r="U35" s="26"/>
      <c r="V35" s="26">
        <f t="shared" si="10"/>
        <v>6.6365954593833737E-2</v>
      </c>
      <c r="W35" s="26"/>
    </row>
    <row r="36" spans="10:23" x14ac:dyDescent="0.25">
      <c r="J36" s="26">
        <f t="shared" si="4"/>
        <v>6.8810905937497668E-2</v>
      </c>
      <c r="K36" s="26"/>
      <c r="L36" s="26">
        <f t="shared" si="5"/>
        <v>9.4831862736196981E-2</v>
      </c>
      <c r="M36" s="26"/>
      <c r="N36" s="26">
        <f t="shared" si="6"/>
        <v>4.3478260869565216E-2</v>
      </c>
      <c r="O36" s="26"/>
      <c r="P36" s="26">
        <f t="shared" si="7"/>
        <v>9.7065475438858462E-2</v>
      </c>
      <c r="Q36" s="26"/>
      <c r="R36" s="26">
        <f t="shared" si="8"/>
        <v>8.623937936144771E-2</v>
      </c>
      <c r="S36" s="26"/>
      <c r="T36" s="26">
        <f t="shared" si="9"/>
        <v>0.11434321455944724</v>
      </c>
      <c r="U36" s="26"/>
      <c r="V36" s="26">
        <f t="shared" si="10"/>
        <v>8.2135309030140657E-2</v>
      </c>
      <c r="W36" s="26"/>
    </row>
    <row r="37" spans="10:23" x14ac:dyDescent="0.25">
      <c r="J37" s="26">
        <f t="shared" si="4"/>
        <v>8.3394781236701909E-2</v>
      </c>
      <c r="K37" s="26"/>
      <c r="L37" s="26">
        <f t="shared" si="5"/>
        <v>0.1037526652456186</v>
      </c>
      <c r="M37" s="26"/>
      <c r="N37" s="26">
        <f t="shared" si="6"/>
        <v>4.3478260869565216E-2</v>
      </c>
      <c r="O37" s="26"/>
      <c r="P37" s="26">
        <f t="shared" si="7"/>
        <v>0.10318583008620191</v>
      </c>
      <c r="Q37" s="26"/>
      <c r="R37" s="26">
        <f t="shared" si="8"/>
        <v>9.7180690347777765E-2</v>
      </c>
      <c r="S37" s="26"/>
      <c r="T37" s="26">
        <f t="shared" si="9"/>
        <v>0.10618213727549097</v>
      </c>
      <c r="U37" s="26"/>
      <c r="V37" s="26">
        <f t="shared" si="10"/>
        <v>9.4971033400319538E-2</v>
      </c>
      <c r="W37" s="26"/>
    </row>
    <row r="38" spans="10:23" x14ac:dyDescent="0.25">
      <c r="J38" s="26">
        <f t="shared" si="4"/>
        <v>9.4727259183088386E-2</v>
      </c>
      <c r="K38" s="26"/>
      <c r="L38" s="26">
        <f t="shared" si="5"/>
        <v>0.10577953170347743</v>
      </c>
      <c r="M38" s="26"/>
      <c r="N38" s="26">
        <f t="shared" si="6"/>
        <v>4.3478260869565216E-2</v>
      </c>
      <c r="O38" s="26"/>
      <c r="P38" s="26">
        <f t="shared" si="7"/>
        <v>0.10251778706471726</v>
      </c>
      <c r="Q38" s="26"/>
      <c r="R38" s="26">
        <f t="shared" si="8"/>
        <v>0.10247719057920857</v>
      </c>
      <c r="S38" s="26"/>
      <c r="T38" s="26">
        <f t="shared" si="9"/>
        <v>9.1560434432802373E-2</v>
      </c>
      <c r="U38" s="26"/>
      <c r="V38" s="26">
        <f t="shared" si="10"/>
        <v>0.1025957374766131</v>
      </c>
      <c r="W38" s="26"/>
    </row>
    <row r="39" spans="10:23" x14ac:dyDescent="0.25">
      <c r="J39" s="26">
        <f t="shared" si="4"/>
        <v>0.10084763007937847</v>
      </c>
      <c r="K39" s="26"/>
      <c r="L39" s="26">
        <f t="shared" si="5"/>
        <v>0.10049893064953364</v>
      </c>
      <c r="M39" s="26"/>
      <c r="N39" s="26">
        <f t="shared" si="6"/>
        <v>4.3478260869565216E-2</v>
      </c>
      <c r="O39" s="26"/>
      <c r="P39" s="26">
        <f t="shared" si="7"/>
        <v>9.5192396615096708E-2</v>
      </c>
      <c r="Q39" s="26"/>
      <c r="R39" s="26">
        <f t="shared" si="8"/>
        <v>0.1011224007992676</v>
      </c>
      <c r="S39" s="26"/>
      <c r="T39" s="26">
        <f t="shared" si="9"/>
        <v>7.3688718373173256E-2</v>
      </c>
      <c r="U39" s="26"/>
      <c r="V39" s="26">
        <f t="shared" si="10"/>
        <v>0.10354865124751034</v>
      </c>
      <c r="W39" s="26"/>
    </row>
    <row r="40" spans="10:23" x14ac:dyDescent="0.25">
      <c r="J40" s="26">
        <f t="shared" si="4"/>
        <v>0.10062620902734776</v>
      </c>
      <c r="K40" s="26"/>
      <c r="L40" s="26">
        <f t="shared" si="5"/>
        <v>8.8977171897054896E-2</v>
      </c>
      <c r="M40" s="26"/>
      <c r="N40" s="26">
        <f t="shared" si="6"/>
        <v>4.3478260869565216E-2</v>
      </c>
      <c r="O40" s="26"/>
      <c r="P40" s="26">
        <f t="shared" si="7"/>
        <v>8.2609328488339684E-2</v>
      </c>
      <c r="Q40" s="26"/>
      <c r="R40" s="26">
        <f t="shared" si="8"/>
        <v>9.3377114436728914E-2</v>
      </c>
      <c r="S40" s="26"/>
      <c r="T40" s="26">
        <f t="shared" si="9"/>
        <v>5.559880254007965E-2</v>
      </c>
      <c r="U40" s="26"/>
      <c r="V40" s="26">
        <f t="shared" si="10"/>
        <v>9.7641976257144436E-2</v>
      </c>
      <c r="W40" s="26"/>
    </row>
    <row r="41" spans="10:23" x14ac:dyDescent="0.25">
      <c r="J41" s="26">
        <f t="shared" si="4"/>
        <v>9.4104678149673715E-2</v>
      </c>
      <c r="K41" s="26"/>
      <c r="L41" s="26">
        <f t="shared" si="5"/>
        <v>7.3409616280924794E-2</v>
      </c>
      <c r="M41" s="26"/>
      <c r="N41" s="26">
        <f t="shared" si="6"/>
        <v>4.3478260869565216E-2</v>
      </c>
      <c r="O41" s="26"/>
      <c r="P41" s="26">
        <f t="shared" si="7"/>
        <v>6.7000733099956911E-2</v>
      </c>
      <c r="Q41" s="26"/>
      <c r="R41" s="26">
        <f t="shared" si="8"/>
        <v>8.0687518059526342E-2</v>
      </c>
      <c r="S41" s="26"/>
      <c r="T41" s="26">
        <f t="shared" si="9"/>
        <v>3.9482162737408788E-2</v>
      </c>
      <c r="U41" s="26"/>
      <c r="V41" s="26">
        <f t="shared" si="10"/>
        <v>8.6021219090150702E-2</v>
      </c>
      <c r="W41" s="26"/>
    </row>
    <row r="42" spans="10:23" x14ac:dyDescent="0.25">
      <c r="J42" s="26">
        <f t="shared" si="4"/>
        <v>8.2483282621408915E-2</v>
      </c>
      <c r="K42" s="26"/>
      <c r="L42" s="26">
        <f t="shared" si="5"/>
        <v>5.6439643452894317E-2</v>
      </c>
      <c r="M42" s="26"/>
      <c r="N42" s="26">
        <f t="shared" si="6"/>
        <v>4.3478260869565216E-2</v>
      </c>
      <c r="O42" s="26"/>
      <c r="P42" s="26">
        <f t="shared" si="7"/>
        <v>5.0787099633452071E-2</v>
      </c>
      <c r="Q42" s="26"/>
      <c r="R42" s="26">
        <f t="shared" si="8"/>
        <v>6.524465487508635E-2</v>
      </c>
      <c r="S42" s="26"/>
      <c r="T42" s="26">
        <f t="shared" si="9"/>
        <v>2.6479686966171423E-2</v>
      </c>
      <c r="U42" s="26"/>
      <c r="V42" s="26">
        <f t="shared" si="10"/>
        <v>7.0802957156885116E-2</v>
      </c>
      <c r="W42" s="26"/>
    </row>
    <row r="43" spans="10:23" x14ac:dyDescent="0.25">
      <c r="J43" s="26">
        <f t="shared" si="4"/>
        <v>6.7760273143749994E-2</v>
      </c>
      <c r="K43" s="26"/>
      <c r="L43" s="26">
        <f t="shared" si="5"/>
        <v>4.0436371927020764E-2</v>
      </c>
      <c r="M43" s="26"/>
      <c r="N43" s="26">
        <f t="shared" si="6"/>
        <v>4.3478260869565216E-2</v>
      </c>
      <c r="O43" s="26"/>
      <c r="P43" s="26">
        <f t="shared" si="7"/>
        <v>3.5979104495043268E-2</v>
      </c>
      <c r="Q43" s="26"/>
      <c r="R43" s="26">
        <f t="shared" si="8"/>
        <v>4.9369185890118183E-2</v>
      </c>
      <c r="S43" s="26"/>
      <c r="T43" s="26">
        <f t="shared" si="9"/>
        <v>1.6824557987998867E-2</v>
      </c>
      <c r="U43" s="26"/>
      <c r="V43" s="26">
        <f t="shared" si="10"/>
        <v>5.4446973987540059E-2</v>
      </c>
      <c r="W43" s="26"/>
    </row>
    <row r="44" spans="10:23" x14ac:dyDescent="0.25">
      <c r="J44" s="26">
        <f t="shared" si="4"/>
        <v>5.2172140158825098E-2</v>
      </c>
      <c r="K44" s="26"/>
      <c r="L44" s="26">
        <f t="shared" si="5"/>
        <v>2.6997048680218239E-2</v>
      </c>
      <c r="M44" s="26"/>
      <c r="N44" s="26">
        <f t="shared" si="6"/>
        <v>4.3478260869565216E-2</v>
      </c>
      <c r="O44" s="26"/>
      <c r="P44" s="26">
        <f t="shared" si="7"/>
        <v>2.3821548013910454E-2</v>
      </c>
      <c r="Q44" s="26"/>
      <c r="R44" s="26">
        <f t="shared" si="8"/>
        <v>3.4957401398472365E-2</v>
      </c>
      <c r="S44" s="26"/>
      <c r="T44" s="26">
        <f t="shared" si="9"/>
        <v>1.015542458113261E-2</v>
      </c>
      <c r="U44" s="26"/>
      <c r="V44" s="26">
        <f t="shared" si="10"/>
        <v>3.9117612879579378E-2</v>
      </c>
      <c r="W44" s="26"/>
    </row>
    <row r="45" spans="10:23" x14ac:dyDescent="0.25">
      <c r="J45" s="26">
        <f t="shared" si="4"/>
        <v>3.7649237883100373E-2</v>
      </c>
      <c r="K45" s="26"/>
      <c r="L45" s="26">
        <f t="shared" si="5"/>
        <v>1.6796394546694127E-2</v>
      </c>
      <c r="M45" s="26"/>
      <c r="N45" s="26">
        <f t="shared" si="6"/>
        <v>4.3478260869565216E-2</v>
      </c>
      <c r="O45" s="26"/>
      <c r="P45" s="26">
        <f t="shared" si="7"/>
        <v>1.4740487269432556E-2</v>
      </c>
      <c r="Q45" s="26"/>
      <c r="R45" s="26">
        <f t="shared" si="8"/>
        <v>2.3162962157845968E-2</v>
      </c>
      <c r="S45" s="26"/>
      <c r="T45" s="26">
        <f t="shared" si="9"/>
        <v>5.8379881359618135E-3</v>
      </c>
      <c r="U45" s="26"/>
      <c r="V45" s="26">
        <f t="shared" si="10"/>
        <v>2.625710300582762E-2</v>
      </c>
      <c r="W45" s="26"/>
    </row>
    <row r="46" spans="10:23" x14ac:dyDescent="0.25">
      <c r="J46" s="26">
        <f t="shared" si="4"/>
        <v>2.5464047494047959E-2</v>
      </c>
      <c r="K46" s="26"/>
      <c r="L46" s="26">
        <f t="shared" si="5"/>
        <v>9.7380256471745197E-3</v>
      </c>
      <c r="M46" s="26"/>
      <c r="N46" s="26">
        <f t="shared" si="6"/>
        <v>4.3478260869565216E-2</v>
      </c>
      <c r="O46" s="26"/>
      <c r="P46" s="26">
        <f t="shared" si="7"/>
        <v>8.5246271530692308E-3</v>
      </c>
      <c r="Q46" s="26"/>
      <c r="R46" s="26">
        <f t="shared" si="8"/>
        <v>1.4362181079401792E-2</v>
      </c>
      <c r="S46" s="26"/>
      <c r="T46" s="26">
        <f>1-_xlfn.POISSON.DIST(T21,G3,TRUE)</f>
        <v>6.4752356674004918E-3</v>
      </c>
      <c r="U46" s="26"/>
      <c r="V46" s="26">
        <f t="shared" si="10"/>
        <v>1.6466325019522943E-2</v>
      </c>
      <c r="W46" s="26"/>
    </row>
    <row r="47" spans="10:23" x14ac:dyDescent="0.25">
      <c r="J47" s="26">
        <f t="shared" si="4"/>
        <v>1.6141801585041304E-2</v>
      </c>
      <c r="K47" s="26"/>
      <c r="L47" s="26">
        <f t="shared" si="5"/>
        <v>5.2611434168957638E-3</v>
      </c>
      <c r="M47" s="26"/>
      <c r="N47" s="26">
        <f t="shared" si="6"/>
        <v>4.3478260869565216E-2</v>
      </c>
      <c r="O47" s="26"/>
      <c r="P47" s="26">
        <f t="shared" si="7"/>
        <v>4.6074436326501989E-3</v>
      </c>
      <c r="Q47" s="26"/>
      <c r="R47" s="26">
        <f t="shared" si="8"/>
        <v>8.3333100005071881E-3</v>
      </c>
      <c r="S47" s="26"/>
      <c r="T47" s="26"/>
      <c r="U47" s="26"/>
      <c r="V47" s="26">
        <f t="shared" si="10"/>
        <v>9.6476478169076341E-3</v>
      </c>
      <c r="W47" s="26"/>
    </row>
    <row r="48" spans="10:23" x14ac:dyDescent="0.25">
      <c r="J48" s="26">
        <f t="shared" si="4"/>
        <v>9.5902393881226455E-3</v>
      </c>
      <c r="K48" s="26"/>
      <c r="L48" s="26">
        <f t="shared" si="5"/>
        <v>2.6487622331431426E-3</v>
      </c>
      <c r="M48" s="26"/>
      <c r="N48" s="26">
        <f t="shared" si="6"/>
        <v>4.3478260869565216E-2</v>
      </c>
      <c r="O48" s="26"/>
      <c r="P48" s="26">
        <f t="shared" si="7"/>
        <v>2.3273680804466457E-3</v>
      </c>
      <c r="Q48" s="26"/>
      <c r="R48" s="26">
        <f t="shared" si="8"/>
        <v>4.5246495357079697E-3</v>
      </c>
      <c r="S48" s="26"/>
      <c r="T48" s="26"/>
      <c r="U48" s="26"/>
      <c r="V48" s="26">
        <f t="shared" si="10"/>
        <v>5.2810524147691718E-3</v>
      </c>
      <c r="W48" s="26"/>
    </row>
    <row r="49" spans="10:23" x14ac:dyDescent="0.25">
      <c r="J49" s="26">
        <f t="shared" si="4"/>
        <v>5.3402213168259882E-3</v>
      </c>
      <c r="K49" s="26"/>
      <c r="L49" s="26">
        <f t="shared" si="5"/>
        <v>1.242677869236708E-3</v>
      </c>
      <c r="M49" s="26"/>
      <c r="N49" s="26">
        <f t="shared" si="6"/>
        <v>4.3478260869565216E-2</v>
      </c>
      <c r="O49" s="26"/>
      <c r="P49" s="26">
        <f t="shared" si="7"/>
        <v>1.0987269395317245E-3</v>
      </c>
      <c r="Q49" s="26"/>
      <c r="R49" s="26">
        <f t="shared" si="8"/>
        <v>2.2989100790261618E-3</v>
      </c>
      <c r="S49" s="26"/>
      <c r="T49" s="26"/>
      <c r="U49" s="26"/>
      <c r="V49" s="26">
        <f t="shared" si="10"/>
        <v>2.7008043025346096E-3</v>
      </c>
      <c r="W49" s="26"/>
    </row>
    <row r="50" spans="10:23" x14ac:dyDescent="0.25">
      <c r="J50" s="27">
        <f>1-_xlfn.NORM.DIST(J25,B$3,B$9,TRUE)</f>
        <v>5.2140150565445076E-3</v>
      </c>
      <c r="K50" s="26"/>
      <c r="L50" s="27">
        <f>1-_xlfn.NORM.DIST(L25,C$3,C$9,TRUE)</f>
        <v>8.9234093824464011E-4</v>
      </c>
      <c r="M50" s="26"/>
      <c r="N50" s="26">
        <f t="shared" si="6"/>
        <v>4.3478260869565216E-2</v>
      </c>
      <c r="O50" s="26"/>
      <c r="P50" s="27">
        <f>1-_xlfn.NORM.DIST(P25,E$3,E$9,TRUE)</f>
        <v>8.0289209379347248E-4</v>
      </c>
      <c r="Q50" s="26"/>
      <c r="R50" s="27">
        <f>1-_xlfn.NORM.DIST(R25,F$3,F$9,TRUE)</f>
        <v>1.9036405251801058E-3</v>
      </c>
      <c r="S50" s="26"/>
      <c r="T50" s="27"/>
      <c r="U50" s="26"/>
      <c r="V50" s="27">
        <f>1-_xlfn.NORM.DIST(V25,H$3,H$9,TRUE)</f>
        <v>2.2511770897170047E-3</v>
      </c>
      <c r="W50" s="26"/>
    </row>
    <row r="52" spans="10:23" x14ac:dyDescent="0.25">
      <c r="J52" s="26" t="s">
        <v>39</v>
      </c>
      <c r="K52" s="26"/>
      <c r="L52" s="26" t="s">
        <v>40</v>
      </c>
      <c r="M52" s="26"/>
      <c r="N52" s="26" t="s">
        <v>41</v>
      </c>
      <c r="O52" s="26"/>
      <c r="P52" s="26" t="s">
        <v>42</v>
      </c>
      <c r="Q52" s="26"/>
      <c r="R52" s="26" t="s">
        <v>43</v>
      </c>
      <c r="S52" s="26"/>
      <c r="T52" s="26" t="s">
        <v>44</v>
      </c>
      <c r="U52" s="26"/>
      <c r="V52" s="26" t="s">
        <v>45</v>
      </c>
      <c r="W52" s="26"/>
    </row>
    <row r="53" spans="10:23" x14ac:dyDescent="0.25">
      <c r="J53" s="26">
        <f>ROUND(J28*500,0)</f>
        <v>1</v>
      </c>
      <c r="K53" s="26"/>
      <c r="L53" s="26">
        <f t="shared" ref="L53:L75" si="11">ROUND(L28*500,0)</f>
        <v>2</v>
      </c>
      <c r="M53" s="26"/>
      <c r="N53" s="26">
        <f t="shared" ref="N53:N75" si="12">ROUND(N28*500,0)</f>
        <v>22</v>
      </c>
      <c r="O53" s="26"/>
      <c r="P53" s="26">
        <f>ROUND(P28*499,0)</f>
        <v>3</v>
      </c>
      <c r="Q53" s="26"/>
      <c r="R53" s="26">
        <f t="shared" ref="R53:R75" si="13">ROUND(R28*500,0)</f>
        <v>2</v>
      </c>
      <c r="S53" s="26"/>
      <c r="T53" s="26">
        <f>ROUND(T28*499,0)</f>
        <v>3</v>
      </c>
      <c r="U53" s="26"/>
      <c r="V53" s="26">
        <f t="shared" ref="V53:V75" si="14">ROUND(V28*500,0)</f>
        <v>1</v>
      </c>
      <c r="W53" s="26"/>
    </row>
    <row r="54" spans="10:23" x14ac:dyDescent="0.25">
      <c r="J54" s="26">
        <f t="shared" ref="J54:J75" si="15">ROUND(J29*500,0)</f>
        <v>1</v>
      </c>
      <c r="K54" s="26"/>
      <c r="L54" s="26">
        <f t="shared" si="11"/>
        <v>4</v>
      </c>
      <c r="M54" s="26"/>
      <c r="N54" s="26">
        <f t="shared" si="12"/>
        <v>22</v>
      </c>
      <c r="O54" s="26"/>
      <c r="P54" s="26">
        <f t="shared" ref="P54:P75" si="16">ROUND(P29*499,0)</f>
        <v>5</v>
      </c>
      <c r="Q54" s="26"/>
      <c r="R54" s="26">
        <f t="shared" si="13"/>
        <v>3</v>
      </c>
      <c r="S54" s="26"/>
      <c r="T54" s="26">
        <f t="shared" ref="T54:T75" si="17">ROUND(T29*499,0)</f>
        <v>6</v>
      </c>
      <c r="U54" s="26"/>
      <c r="V54" s="26">
        <f t="shared" si="14"/>
        <v>2</v>
      </c>
      <c r="W54" s="26"/>
    </row>
    <row r="55" spans="10:23" x14ac:dyDescent="0.25">
      <c r="J55" s="26">
        <f t="shared" si="15"/>
        <v>3</v>
      </c>
      <c r="K55" s="26"/>
      <c r="L55" s="26">
        <f t="shared" si="11"/>
        <v>6</v>
      </c>
      <c r="M55" s="26"/>
      <c r="N55" s="26">
        <f t="shared" si="12"/>
        <v>22</v>
      </c>
      <c r="O55" s="26"/>
      <c r="P55" s="26">
        <f t="shared" si="16"/>
        <v>8</v>
      </c>
      <c r="Q55" s="26"/>
      <c r="R55" s="26">
        <f t="shared" si="13"/>
        <v>5</v>
      </c>
      <c r="S55" s="26"/>
      <c r="T55" s="26">
        <f t="shared" si="17"/>
        <v>12</v>
      </c>
      <c r="U55" s="26"/>
      <c r="V55" s="26">
        <f t="shared" si="14"/>
        <v>4</v>
      </c>
      <c r="W55" s="26"/>
    </row>
    <row r="56" spans="10:23" x14ac:dyDescent="0.25">
      <c r="J56" s="26">
        <f t="shared" si="15"/>
        <v>5</v>
      </c>
      <c r="K56" s="26"/>
      <c r="L56" s="26">
        <f t="shared" si="11"/>
        <v>10</v>
      </c>
      <c r="M56" s="26"/>
      <c r="N56" s="26">
        <f t="shared" si="12"/>
        <v>22</v>
      </c>
      <c r="O56" s="26"/>
      <c r="P56" s="26">
        <f t="shared" si="16"/>
        <v>13</v>
      </c>
      <c r="Q56" s="26"/>
      <c r="R56" s="26">
        <f t="shared" si="13"/>
        <v>9</v>
      </c>
      <c r="S56" s="26"/>
      <c r="T56" s="26">
        <f t="shared" si="17"/>
        <v>21</v>
      </c>
      <c r="U56" s="26"/>
      <c r="V56" s="26">
        <f t="shared" si="14"/>
        <v>7</v>
      </c>
      <c r="W56" s="26"/>
    </row>
    <row r="57" spans="10:23" x14ac:dyDescent="0.25">
      <c r="J57" s="26">
        <f t="shared" si="15"/>
        <v>8</v>
      </c>
      <c r="K57" s="26"/>
      <c r="L57" s="26">
        <f t="shared" si="11"/>
        <v>16</v>
      </c>
      <c r="M57" s="26"/>
      <c r="N57" s="26">
        <f t="shared" si="12"/>
        <v>22</v>
      </c>
      <c r="O57" s="26"/>
      <c r="P57" s="26">
        <f t="shared" si="16"/>
        <v>19</v>
      </c>
      <c r="Q57" s="26"/>
      <c r="R57" s="26">
        <f t="shared" si="13"/>
        <v>14</v>
      </c>
      <c r="S57" s="26"/>
      <c r="T57" s="26">
        <f t="shared" si="17"/>
        <v>32</v>
      </c>
      <c r="U57" s="26"/>
      <c r="V57" s="26">
        <f t="shared" si="14"/>
        <v>12</v>
      </c>
      <c r="W57" s="26"/>
    </row>
    <row r="58" spans="10:23" x14ac:dyDescent="0.25">
      <c r="J58" s="26">
        <f t="shared" si="15"/>
        <v>13</v>
      </c>
      <c r="K58" s="26"/>
      <c r="L58" s="26">
        <f t="shared" si="11"/>
        <v>24</v>
      </c>
      <c r="M58" s="26"/>
      <c r="N58" s="26">
        <f t="shared" si="12"/>
        <v>22</v>
      </c>
      <c r="O58" s="26"/>
      <c r="P58" s="26">
        <f t="shared" si="16"/>
        <v>27</v>
      </c>
      <c r="Q58" s="26"/>
      <c r="R58" s="26">
        <f t="shared" si="13"/>
        <v>20</v>
      </c>
      <c r="S58" s="26"/>
      <c r="T58" s="26">
        <f t="shared" si="17"/>
        <v>43</v>
      </c>
      <c r="U58" s="26"/>
      <c r="V58" s="26">
        <f t="shared" si="14"/>
        <v>18</v>
      </c>
      <c r="W58" s="26"/>
    </row>
    <row r="59" spans="10:23" x14ac:dyDescent="0.25">
      <c r="J59" s="26">
        <f t="shared" si="15"/>
        <v>19</v>
      </c>
      <c r="K59" s="26"/>
      <c r="L59" s="26">
        <f t="shared" si="11"/>
        <v>32</v>
      </c>
      <c r="M59" s="26"/>
      <c r="N59" s="26">
        <f t="shared" si="12"/>
        <v>22</v>
      </c>
      <c r="O59" s="26"/>
      <c r="P59" s="26">
        <f t="shared" si="16"/>
        <v>35</v>
      </c>
      <c r="Q59" s="26"/>
      <c r="R59" s="26">
        <f t="shared" si="13"/>
        <v>28</v>
      </c>
      <c r="S59" s="26"/>
      <c r="T59" s="26">
        <f t="shared" si="17"/>
        <v>52</v>
      </c>
      <c r="U59" s="26"/>
      <c r="V59" s="26">
        <f t="shared" si="14"/>
        <v>25</v>
      </c>
      <c r="W59" s="26"/>
    </row>
    <row r="60" spans="10:23" x14ac:dyDescent="0.25">
      <c r="J60" s="26">
        <f t="shared" si="15"/>
        <v>27</v>
      </c>
      <c r="K60" s="26"/>
      <c r="L60" s="26">
        <f t="shared" si="11"/>
        <v>40</v>
      </c>
      <c r="M60" s="26"/>
      <c r="N60" s="26">
        <f t="shared" si="12"/>
        <v>22</v>
      </c>
      <c r="O60" s="26"/>
      <c r="P60" s="26">
        <f t="shared" si="16"/>
        <v>43</v>
      </c>
      <c r="Q60" s="26"/>
      <c r="R60" s="26">
        <f t="shared" si="13"/>
        <v>36</v>
      </c>
      <c r="S60" s="26"/>
      <c r="T60" s="26">
        <f t="shared" si="17"/>
        <v>57</v>
      </c>
      <c r="U60" s="26"/>
      <c r="V60" s="26">
        <f t="shared" si="14"/>
        <v>33</v>
      </c>
      <c r="W60" s="26"/>
    </row>
    <row r="61" spans="10:23" x14ac:dyDescent="0.25">
      <c r="J61" s="26">
        <f t="shared" si="15"/>
        <v>34</v>
      </c>
      <c r="K61" s="26"/>
      <c r="L61" s="26">
        <f t="shared" si="11"/>
        <v>47</v>
      </c>
      <c r="M61" s="26"/>
      <c r="N61" s="26">
        <f t="shared" si="12"/>
        <v>22</v>
      </c>
      <c r="O61" s="26"/>
      <c r="P61" s="26">
        <f t="shared" si="16"/>
        <v>48</v>
      </c>
      <c r="Q61" s="26"/>
      <c r="R61" s="26">
        <f t="shared" si="13"/>
        <v>43</v>
      </c>
      <c r="S61" s="26"/>
      <c r="T61" s="26">
        <f t="shared" si="17"/>
        <v>57</v>
      </c>
      <c r="U61" s="26"/>
      <c r="V61" s="26">
        <f t="shared" si="14"/>
        <v>41</v>
      </c>
      <c r="W61" s="26"/>
    </row>
    <row r="62" spans="10:23" x14ac:dyDescent="0.25">
      <c r="J62" s="26">
        <f t="shared" si="15"/>
        <v>42</v>
      </c>
      <c r="K62" s="26"/>
      <c r="L62" s="26">
        <f t="shared" si="11"/>
        <v>52</v>
      </c>
      <c r="M62" s="26"/>
      <c r="N62" s="26">
        <f t="shared" si="12"/>
        <v>22</v>
      </c>
      <c r="O62" s="26"/>
      <c r="P62" s="26">
        <f t="shared" si="16"/>
        <v>51</v>
      </c>
      <c r="Q62" s="26"/>
      <c r="R62" s="26">
        <f t="shared" si="13"/>
        <v>49</v>
      </c>
      <c r="S62" s="26"/>
      <c r="T62" s="26">
        <f t="shared" si="17"/>
        <v>53</v>
      </c>
      <c r="U62" s="26"/>
      <c r="V62" s="26">
        <f t="shared" si="14"/>
        <v>47</v>
      </c>
      <c r="W62" s="26"/>
    </row>
    <row r="63" spans="10:23" x14ac:dyDescent="0.25">
      <c r="J63" s="26">
        <f t="shared" si="15"/>
        <v>47</v>
      </c>
      <c r="K63" s="26"/>
      <c r="L63" s="26">
        <f t="shared" si="11"/>
        <v>53</v>
      </c>
      <c r="M63" s="26"/>
      <c r="N63" s="26">
        <f t="shared" si="12"/>
        <v>22</v>
      </c>
      <c r="O63" s="26"/>
      <c r="P63" s="26">
        <f t="shared" si="16"/>
        <v>51</v>
      </c>
      <c r="Q63" s="26"/>
      <c r="R63" s="26">
        <f t="shared" si="13"/>
        <v>51</v>
      </c>
      <c r="S63" s="26"/>
      <c r="T63" s="26">
        <f t="shared" si="17"/>
        <v>46</v>
      </c>
      <c r="U63" s="26"/>
      <c r="V63" s="26">
        <f t="shared" si="14"/>
        <v>51</v>
      </c>
      <c r="W63" s="26"/>
    </row>
    <row r="64" spans="10:23" x14ac:dyDescent="0.25">
      <c r="J64" s="26">
        <f t="shared" si="15"/>
        <v>50</v>
      </c>
      <c r="K64" s="26"/>
      <c r="L64" s="26">
        <f t="shared" si="11"/>
        <v>50</v>
      </c>
      <c r="M64" s="26"/>
      <c r="N64" s="26">
        <f t="shared" si="12"/>
        <v>22</v>
      </c>
      <c r="O64" s="26"/>
      <c r="P64" s="26">
        <f t="shared" si="16"/>
        <v>48</v>
      </c>
      <c r="Q64" s="26"/>
      <c r="R64" s="26">
        <f t="shared" si="13"/>
        <v>51</v>
      </c>
      <c r="S64" s="26"/>
      <c r="T64" s="26">
        <f t="shared" si="17"/>
        <v>37</v>
      </c>
      <c r="U64" s="26"/>
      <c r="V64" s="26">
        <f t="shared" si="14"/>
        <v>52</v>
      </c>
      <c r="W64" s="26"/>
    </row>
    <row r="65" spans="10:23" x14ac:dyDescent="0.25">
      <c r="J65" s="26">
        <f t="shared" si="15"/>
        <v>50</v>
      </c>
      <c r="K65" s="26"/>
      <c r="L65" s="26">
        <f t="shared" si="11"/>
        <v>44</v>
      </c>
      <c r="M65" s="26"/>
      <c r="N65" s="26">
        <f t="shared" si="12"/>
        <v>22</v>
      </c>
      <c r="O65" s="26"/>
      <c r="P65" s="26">
        <f t="shared" si="16"/>
        <v>41</v>
      </c>
      <c r="Q65" s="26"/>
      <c r="R65" s="26">
        <f t="shared" si="13"/>
        <v>47</v>
      </c>
      <c r="S65" s="26"/>
      <c r="T65" s="26">
        <f t="shared" si="17"/>
        <v>28</v>
      </c>
      <c r="U65" s="26"/>
      <c r="V65" s="26">
        <f t="shared" si="14"/>
        <v>49</v>
      </c>
      <c r="W65" s="26"/>
    </row>
    <row r="66" spans="10:23" x14ac:dyDescent="0.25">
      <c r="J66" s="26">
        <f t="shared" si="15"/>
        <v>47</v>
      </c>
      <c r="K66" s="26"/>
      <c r="L66" s="26">
        <f t="shared" si="11"/>
        <v>37</v>
      </c>
      <c r="M66" s="26"/>
      <c r="N66" s="26">
        <f t="shared" si="12"/>
        <v>22</v>
      </c>
      <c r="O66" s="26"/>
      <c r="P66" s="26">
        <f t="shared" si="16"/>
        <v>33</v>
      </c>
      <c r="Q66" s="26"/>
      <c r="R66" s="26">
        <f t="shared" si="13"/>
        <v>40</v>
      </c>
      <c r="S66" s="26"/>
      <c r="T66" s="26">
        <f t="shared" si="17"/>
        <v>20</v>
      </c>
      <c r="U66" s="26"/>
      <c r="V66" s="26">
        <f t="shared" si="14"/>
        <v>43</v>
      </c>
      <c r="W66" s="26"/>
    </row>
    <row r="67" spans="10:23" x14ac:dyDescent="0.25">
      <c r="J67" s="26">
        <f t="shared" si="15"/>
        <v>41</v>
      </c>
      <c r="K67" s="26"/>
      <c r="L67" s="26">
        <f t="shared" si="11"/>
        <v>28</v>
      </c>
      <c r="M67" s="26"/>
      <c r="N67" s="26">
        <f t="shared" si="12"/>
        <v>22</v>
      </c>
      <c r="O67" s="26"/>
      <c r="P67" s="26">
        <f t="shared" si="16"/>
        <v>25</v>
      </c>
      <c r="Q67" s="26"/>
      <c r="R67" s="26">
        <f t="shared" si="13"/>
        <v>33</v>
      </c>
      <c r="S67" s="26"/>
      <c r="T67" s="26">
        <f t="shared" si="17"/>
        <v>13</v>
      </c>
      <c r="U67" s="26"/>
      <c r="V67" s="26">
        <f t="shared" si="14"/>
        <v>35</v>
      </c>
      <c r="W67" s="26"/>
    </row>
    <row r="68" spans="10:23" x14ac:dyDescent="0.25">
      <c r="J68" s="26">
        <f t="shared" si="15"/>
        <v>34</v>
      </c>
      <c r="K68" s="26"/>
      <c r="L68" s="26">
        <f t="shared" si="11"/>
        <v>20</v>
      </c>
      <c r="M68" s="26"/>
      <c r="N68" s="26">
        <f t="shared" si="12"/>
        <v>22</v>
      </c>
      <c r="O68" s="26"/>
      <c r="P68" s="26">
        <f t="shared" si="16"/>
        <v>18</v>
      </c>
      <c r="Q68" s="26"/>
      <c r="R68" s="26">
        <f t="shared" si="13"/>
        <v>25</v>
      </c>
      <c r="S68" s="26"/>
      <c r="T68" s="26">
        <f t="shared" si="17"/>
        <v>8</v>
      </c>
      <c r="U68" s="26"/>
      <c r="V68" s="26">
        <f t="shared" si="14"/>
        <v>27</v>
      </c>
      <c r="W68" s="26"/>
    </row>
    <row r="69" spans="10:23" x14ac:dyDescent="0.25">
      <c r="J69" s="26">
        <f t="shared" si="15"/>
        <v>26</v>
      </c>
      <c r="K69" s="26"/>
      <c r="L69" s="26">
        <f t="shared" si="11"/>
        <v>13</v>
      </c>
      <c r="M69" s="26"/>
      <c r="N69" s="26">
        <f t="shared" si="12"/>
        <v>22</v>
      </c>
      <c r="O69" s="26"/>
      <c r="P69" s="26">
        <f t="shared" si="16"/>
        <v>12</v>
      </c>
      <c r="Q69" s="26"/>
      <c r="R69" s="26">
        <f t="shared" si="13"/>
        <v>17</v>
      </c>
      <c r="S69" s="26"/>
      <c r="T69" s="26">
        <f t="shared" si="17"/>
        <v>5</v>
      </c>
      <c r="U69" s="26"/>
      <c r="V69" s="26">
        <f t="shared" si="14"/>
        <v>20</v>
      </c>
      <c r="W69" s="26"/>
    </row>
    <row r="70" spans="10:23" x14ac:dyDescent="0.25">
      <c r="J70" s="26">
        <f t="shared" si="15"/>
        <v>19</v>
      </c>
      <c r="K70" s="26"/>
      <c r="L70" s="26">
        <f t="shared" si="11"/>
        <v>8</v>
      </c>
      <c r="M70" s="26"/>
      <c r="N70" s="26">
        <f t="shared" si="12"/>
        <v>22</v>
      </c>
      <c r="O70" s="26"/>
      <c r="P70" s="26">
        <f t="shared" si="16"/>
        <v>7</v>
      </c>
      <c r="Q70" s="26"/>
      <c r="R70" s="26">
        <f t="shared" si="13"/>
        <v>12</v>
      </c>
      <c r="S70" s="26"/>
      <c r="T70" s="26">
        <f t="shared" si="17"/>
        <v>3</v>
      </c>
      <c r="U70" s="26"/>
      <c r="V70" s="26">
        <f t="shared" si="14"/>
        <v>13</v>
      </c>
      <c r="W70" s="26"/>
    </row>
    <row r="71" spans="10:23" x14ac:dyDescent="0.25">
      <c r="J71" s="26">
        <f t="shared" si="15"/>
        <v>13</v>
      </c>
      <c r="K71" s="26"/>
      <c r="L71" s="26">
        <f t="shared" si="11"/>
        <v>5</v>
      </c>
      <c r="M71" s="26"/>
      <c r="N71" s="26">
        <f t="shared" si="12"/>
        <v>22</v>
      </c>
      <c r="O71" s="26"/>
      <c r="P71" s="26">
        <f t="shared" si="16"/>
        <v>4</v>
      </c>
      <c r="Q71" s="26"/>
      <c r="R71" s="26">
        <f t="shared" si="13"/>
        <v>7</v>
      </c>
      <c r="S71" s="26"/>
      <c r="T71" s="26">
        <f t="shared" si="17"/>
        <v>3</v>
      </c>
      <c r="U71" s="26"/>
      <c r="V71" s="26">
        <f t="shared" si="14"/>
        <v>8</v>
      </c>
      <c r="W71" s="26"/>
    </row>
    <row r="72" spans="10:23" x14ac:dyDescent="0.25">
      <c r="J72" s="26">
        <f t="shared" si="15"/>
        <v>8</v>
      </c>
      <c r="K72" s="26"/>
      <c r="L72" s="26">
        <f t="shared" si="11"/>
        <v>3</v>
      </c>
      <c r="M72" s="26"/>
      <c r="N72" s="26">
        <f t="shared" si="12"/>
        <v>22</v>
      </c>
      <c r="O72" s="26"/>
      <c r="P72" s="26">
        <f t="shared" si="16"/>
        <v>2</v>
      </c>
      <c r="Q72" s="26"/>
      <c r="R72" s="26">
        <f t="shared" si="13"/>
        <v>4</v>
      </c>
      <c r="S72" s="26"/>
      <c r="T72" s="26"/>
      <c r="U72" s="26"/>
      <c r="V72" s="26">
        <f t="shared" si="14"/>
        <v>5</v>
      </c>
      <c r="W72" s="26"/>
    </row>
    <row r="73" spans="10:23" x14ac:dyDescent="0.25">
      <c r="J73" s="26">
        <f t="shared" si="15"/>
        <v>5</v>
      </c>
      <c r="K73" s="26"/>
      <c r="L73" s="26">
        <f t="shared" si="11"/>
        <v>1</v>
      </c>
      <c r="M73" s="26"/>
      <c r="N73" s="26">
        <f t="shared" si="12"/>
        <v>22</v>
      </c>
      <c r="O73" s="26"/>
      <c r="P73" s="26">
        <f t="shared" si="16"/>
        <v>1</v>
      </c>
      <c r="Q73" s="26"/>
      <c r="R73" s="26">
        <f t="shared" si="13"/>
        <v>2</v>
      </c>
      <c r="S73" s="26"/>
      <c r="T73" s="26"/>
      <c r="U73" s="26"/>
      <c r="V73" s="26">
        <f t="shared" si="14"/>
        <v>3</v>
      </c>
      <c r="W73" s="26"/>
    </row>
    <row r="74" spans="10:23" x14ac:dyDescent="0.25">
      <c r="J74" s="26">
        <f t="shared" si="15"/>
        <v>3</v>
      </c>
      <c r="K74" s="26"/>
      <c r="L74" s="26">
        <f t="shared" si="11"/>
        <v>1</v>
      </c>
      <c r="M74" s="26"/>
      <c r="N74" s="26">
        <f t="shared" si="12"/>
        <v>22</v>
      </c>
      <c r="O74" s="26"/>
      <c r="P74" s="26">
        <f t="shared" si="16"/>
        <v>1</v>
      </c>
      <c r="Q74" s="26"/>
      <c r="R74" s="26">
        <f t="shared" si="13"/>
        <v>1</v>
      </c>
      <c r="S74" s="26"/>
      <c r="T74" s="26"/>
      <c r="U74" s="26"/>
      <c r="V74" s="26">
        <f t="shared" si="14"/>
        <v>1</v>
      </c>
      <c r="W74" s="26"/>
    </row>
    <row r="75" spans="10:23" x14ac:dyDescent="0.25">
      <c r="J75" s="26">
        <f t="shared" si="15"/>
        <v>3</v>
      </c>
      <c r="K75" s="26"/>
      <c r="L75" s="26">
        <f t="shared" si="11"/>
        <v>0</v>
      </c>
      <c r="M75" s="26"/>
      <c r="N75" s="26">
        <f t="shared" si="12"/>
        <v>22</v>
      </c>
      <c r="O75" s="26"/>
      <c r="P75" s="26">
        <f t="shared" si="16"/>
        <v>0</v>
      </c>
      <c r="Q75" s="26"/>
      <c r="R75" s="26">
        <f t="shared" si="13"/>
        <v>1</v>
      </c>
      <c r="S75" s="26"/>
      <c r="T75" s="26"/>
      <c r="U75" s="26"/>
      <c r="V75" s="26">
        <f t="shared" si="14"/>
        <v>1</v>
      </c>
      <c r="W75" s="26"/>
    </row>
    <row r="77" spans="10:23" x14ac:dyDescent="0.25">
      <c r="J77" s="26" t="s">
        <v>46</v>
      </c>
      <c r="K77" s="26"/>
      <c r="L77" s="26" t="s">
        <v>47</v>
      </c>
      <c r="M77" s="26"/>
      <c r="N77" s="26" t="s">
        <v>48</v>
      </c>
      <c r="O77" s="26"/>
      <c r="P77" s="26" t="s">
        <v>49</v>
      </c>
      <c r="Q77" s="26"/>
      <c r="R77" s="26" t="s">
        <v>50</v>
      </c>
      <c r="S77" s="26"/>
      <c r="T77" s="26" t="s">
        <v>51</v>
      </c>
      <c r="U77" s="26"/>
      <c r="V77" s="26" t="s">
        <v>52</v>
      </c>
      <c r="W77" s="26"/>
    </row>
    <row r="78" spans="10:23" x14ac:dyDescent="0.25">
      <c r="J78" s="26">
        <f>POWER(J53-K3,2)/J53</f>
        <v>0</v>
      </c>
      <c r="K78" s="26"/>
      <c r="L78" s="26">
        <f>POWER(L53-M3,2)/L53</f>
        <v>0.5</v>
      </c>
      <c r="M78" s="26"/>
      <c r="N78" s="26">
        <f t="shared" ref="N78:N98" si="18">POWER(N53-O3,2)/N53</f>
        <v>20.045454545454547</v>
      </c>
      <c r="O78" s="26"/>
      <c r="P78" s="26">
        <f t="shared" ref="P78:P98" si="19">POWER(P53-Q3,2)/P53</f>
        <v>1.3333333333333333</v>
      </c>
      <c r="Q78" s="26"/>
      <c r="R78" s="26">
        <f t="shared" ref="R78:R98" si="20">POWER(R53-S3,2)/R53</f>
        <v>0.5</v>
      </c>
      <c r="S78" s="26"/>
      <c r="T78" s="26">
        <f t="shared" ref="T78:T98" si="21">POWER(T53-U3,2)/T53</f>
        <v>1.3333333333333333</v>
      </c>
      <c r="U78" s="26"/>
      <c r="V78" s="26">
        <f t="shared" ref="V78:V98" si="22">POWER(V53-W3,2)/V53</f>
        <v>0</v>
      </c>
      <c r="W78" s="26"/>
    </row>
    <row r="79" spans="10:23" x14ac:dyDescent="0.25">
      <c r="J79" s="26">
        <f t="shared" ref="J79:J98" si="23">POWER(J54-K4,2)/J54</f>
        <v>1</v>
      </c>
      <c r="K79" s="26"/>
      <c r="L79" s="26">
        <f t="shared" ref="L79:L98" si="24">POWER(L54-M4,2)/L54</f>
        <v>4</v>
      </c>
      <c r="M79" s="26"/>
      <c r="N79" s="26">
        <f t="shared" si="18"/>
        <v>0.40909090909090912</v>
      </c>
      <c r="O79" s="26"/>
      <c r="P79" s="26">
        <f t="shared" si="19"/>
        <v>3.2</v>
      </c>
      <c r="Q79" s="26"/>
      <c r="R79" s="26">
        <f t="shared" si="20"/>
        <v>1.3333333333333333</v>
      </c>
      <c r="S79" s="26"/>
      <c r="T79" s="26">
        <f t="shared" si="21"/>
        <v>1.5</v>
      </c>
      <c r="U79" s="26"/>
      <c r="V79" s="26">
        <f t="shared" si="22"/>
        <v>2</v>
      </c>
      <c r="W79" s="26"/>
    </row>
    <row r="80" spans="10:23" x14ac:dyDescent="0.25">
      <c r="J80" s="26">
        <f t="shared" si="23"/>
        <v>0</v>
      </c>
      <c r="K80" s="26"/>
      <c r="L80" s="26">
        <f t="shared" si="24"/>
        <v>0</v>
      </c>
      <c r="M80" s="26"/>
      <c r="N80" s="26">
        <f t="shared" si="18"/>
        <v>1.1363636363636365</v>
      </c>
      <c r="O80" s="26"/>
      <c r="P80" s="26">
        <f t="shared" si="19"/>
        <v>0.5</v>
      </c>
      <c r="Q80" s="26"/>
      <c r="R80" s="26">
        <f t="shared" si="20"/>
        <v>0.8</v>
      </c>
      <c r="S80" s="26"/>
      <c r="T80" s="26">
        <f t="shared" si="21"/>
        <v>2.0833333333333335</v>
      </c>
      <c r="U80" s="26"/>
      <c r="V80" s="26">
        <f t="shared" si="22"/>
        <v>1</v>
      </c>
      <c r="W80" s="26"/>
    </row>
    <row r="81" spans="10:23" x14ac:dyDescent="0.25">
      <c r="J81" s="26">
        <f t="shared" si="23"/>
        <v>0.8</v>
      </c>
      <c r="K81" s="26"/>
      <c r="L81" s="26">
        <f t="shared" si="24"/>
        <v>2.5</v>
      </c>
      <c r="M81" s="26"/>
      <c r="N81" s="26">
        <f t="shared" si="18"/>
        <v>4.5454545454545456E-2</v>
      </c>
      <c r="O81" s="26"/>
      <c r="P81" s="26">
        <f t="shared" si="19"/>
        <v>6.2307692307692308</v>
      </c>
      <c r="Q81" s="26"/>
      <c r="R81" s="26">
        <f t="shared" si="20"/>
        <v>1.7777777777777777</v>
      </c>
      <c r="S81" s="26"/>
      <c r="T81" s="26">
        <f t="shared" si="21"/>
        <v>9.3333333333333339</v>
      </c>
      <c r="U81" s="26"/>
      <c r="V81" s="26">
        <f t="shared" si="22"/>
        <v>7</v>
      </c>
      <c r="W81" s="26"/>
    </row>
    <row r="82" spans="10:23" x14ac:dyDescent="0.25">
      <c r="J82" s="26">
        <f t="shared" si="23"/>
        <v>0.5</v>
      </c>
      <c r="K82" s="26"/>
      <c r="L82" s="26">
        <f t="shared" si="24"/>
        <v>1</v>
      </c>
      <c r="M82" s="26"/>
      <c r="N82" s="26">
        <f t="shared" si="18"/>
        <v>0.72727272727272729</v>
      </c>
      <c r="O82" s="26"/>
      <c r="P82" s="26">
        <f t="shared" si="19"/>
        <v>5.2631578947368425</v>
      </c>
      <c r="Q82" s="26"/>
      <c r="R82" s="26">
        <f t="shared" si="20"/>
        <v>3.5</v>
      </c>
      <c r="S82" s="26"/>
      <c r="T82" s="26">
        <f t="shared" si="21"/>
        <v>7.03125</v>
      </c>
      <c r="U82" s="26"/>
      <c r="V82" s="26">
        <f t="shared" si="22"/>
        <v>0.33333333333333331</v>
      </c>
      <c r="W82" s="26"/>
    </row>
    <row r="83" spans="10:23" x14ac:dyDescent="0.25">
      <c r="J83" s="26">
        <f t="shared" si="23"/>
        <v>6.2307692307692308</v>
      </c>
      <c r="K83" s="26"/>
      <c r="L83" s="26">
        <f t="shared" si="24"/>
        <v>2.6666666666666665</v>
      </c>
      <c r="M83" s="26"/>
      <c r="N83" s="26">
        <f t="shared" si="18"/>
        <v>0.72727272727272729</v>
      </c>
      <c r="O83" s="26"/>
      <c r="P83" s="26">
        <f t="shared" si="19"/>
        <v>0.14814814814814814</v>
      </c>
      <c r="Q83" s="26"/>
      <c r="R83" s="26">
        <f t="shared" si="20"/>
        <v>0.45</v>
      </c>
      <c r="S83" s="26"/>
      <c r="T83" s="26">
        <f t="shared" si="21"/>
        <v>0.58139534883720934</v>
      </c>
      <c r="U83" s="26"/>
      <c r="V83" s="26">
        <f t="shared" si="22"/>
        <v>18</v>
      </c>
      <c r="W83" s="26"/>
    </row>
    <row r="84" spans="10:23" x14ac:dyDescent="0.25">
      <c r="J84" s="26">
        <f t="shared" si="23"/>
        <v>2.5789473684210527</v>
      </c>
      <c r="K84" s="26"/>
      <c r="L84" s="26">
        <f t="shared" si="24"/>
        <v>3.78125</v>
      </c>
      <c r="M84" s="26"/>
      <c r="N84" s="26">
        <f t="shared" si="18"/>
        <v>2.9090909090909092</v>
      </c>
      <c r="O84" s="26"/>
      <c r="P84" s="26">
        <f t="shared" si="19"/>
        <v>1.4</v>
      </c>
      <c r="Q84" s="26"/>
      <c r="R84" s="26">
        <f t="shared" si="20"/>
        <v>3.5714285714285716</v>
      </c>
      <c r="S84" s="26"/>
      <c r="T84" s="26">
        <f t="shared" si="21"/>
        <v>4.9230769230769234</v>
      </c>
      <c r="U84" s="26"/>
      <c r="V84" s="26">
        <f t="shared" si="22"/>
        <v>27.04</v>
      </c>
      <c r="W84" s="26"/>
    </row>
    <row r="85" spans="10:23" x14ac:dyDescent="0.25">
      <c r="J85" s="26">
        <f t="shared" si="23"/>
        <v>0.59259259259259256</v>
      </c>
      <c r="K85" s="26"/>
      <c r="L85" s="26">
        <f t="shared" si="24"/>
        <v>2.5</v>
      </c>
      <c r="M85" s="26"/>
      <c r="N85" s="26">
        <f t="shared" si="18"/>
        <v>0.18181818181818182</v>
      </c>
      <c r="O85" s="26"/>
      <c r="P85" s="26">
        <f t="shared" si="19"/>
        <v>0.58139534883720934</v>
      </c>
      <c r="Q85" s="26"/>
      <c r="R85" s="26">
        <f t="shared" si="20"/>
        <v>0.1111111111111111</v>
      </c>
      <c r="S85" s="26"/>
      <c r="T85" s="26">
        <f t="shared" si="21"/>
        <v>1.7543859649122806E-2</v>
      </c>
      <c r="U85" s="26"/>
      <c r="V85" s="26">
        <f t="shared" si="22"/>
        <v>33</v>
      </c>
      <c r="W85" s="26"/>
    </row>
    <row r="86" spans="10:23" x14ac:dyDescent="0.25">
      <c r="J86" s="26">
        <f t="shared" si="23"/>
        <v>5.7647058823529411</v>
      </c>
      <c r="K86" s="26"/>
      <c r="L86" s="26">
        <f t="shared" si="24"/>
        <v>0.76595744680851063</v>
      </c>
      <c r="M86" s="26"/>
      <c r="N86" s="26">
        <f t="shared" si="18"/>
        <v>0.18181818181818182</v>
      </c>
      <c r="O86" s="26"/>
      <c r="P86" s="26">
        <f t="shared" si="19"/>
        <v>1.3333333333333333</v>
      </c>
      <c r="Q86" s="26"/>
      <c r="R86" s="26">
        <f t="shared" si="20"/>
        <v>1.4883720930232558</v>
      </c>
      <c r="S86" s="26"/>
      <c r="T86" s="26">
        <f t="shared" si="21"/>
        <v>1.1228070175438596</v>
      </c>
      <c r="U86" s="26"/>
      <c r="V86" s="26">
        <f t="shared" si="22"/>
        <v>49.390243902439025</v>
      </c>
      <c r="W86" s="26"/>
    </row>
    <row r="87" spans="10:23" x14ac:dyDescent="0.25">
      <c r="J87" s="26">
        <f t="shared" si="23"/>
        <v>1.5238095238095237</v>
      </c>
      <c r="K87" s="26"/>
      <c r="L87" s="26">
        <f t="shared" si="24"/>
        <v>7.6923076923076927E-2</v>
      </c>
      <c r="M87" s="26"/>
      <c r="N87" s="26">
        <f t="shared" si="18"/>
        <v>0.40909090909090912</v>
      </c>
      <c r="O87" s="26"/>
      <c r="P87" s="26">
        <f t="shared" si="19"/>
        <v>0.17647058823529413</v>
      </c>
      <c r="Q87" s="26"/>
      <c r="R87" s="26">
        <f t="shared" si="20"/>
        <v>2.4693877551020407</v>
      </c>
      <c r="S87" s="26"/>
      <c r="T87" s="26">
        <f t="shared" si="21"/>
        <v>0.92452830188679247</v>
      </c>
      <c r="U87" s="26"/>
      <c r="V87" s="26">
        <f t="shared" si="22"/>
        <v>47</v>
      </c>
      <c r="W87" s="26"/>
    </row>
    <row r="88" spans="10:23" x14ac:dyDescent="0.25">
      <c r="J88" s="26">
        <f t="shared" si="23"/>
        <v>1.0425531914893618</v>
      </c>
      <c r="K88" s="26"/>
      <c r="L88" s="26">
        <f t="shared" si="24"/>
        <v>7.5471698113207544E-2</v>
      </c>
      <c r="M88" s="26"/>
      <c r="N88" s="26">
        <f t="shared" si="18"/>
        <v>1.6363636363636365</v>
      </c>
      <c r="O88" s="26"/>
      <c r="P88" s="26">
        <f t="shared" si="19"/>
        <v>0.96078431372549022</v>
      </c>
      <c r="Q88" s="26"/>
      <c r="R88" s="26">
        <f t="shared" si="20"/>
        <v>1.9607843137254902E-2</v>
      </c>
      <c r="S88" s="26"/>
      <c r="T88" s="26">
        <f t="shared" si="21"/>
        <v>1.3913043478260869</v>
      </c>
      <c r="U88" s="26"/>
      <c r="V88" s="26">
        <f t="shared" si="22"/>
        <v>32.96078431372549</v>
      </c>
      <c r="W88" s="26"/>
    </row>
    <row r="89" spans="10:23" x14ac:dyDescent="0.25">
      <c r="J89" s="26">
        <f t="shared" si="23"/>
        <v>0.32</v>
      </c>
      <c r="K89" s="26"/>
      <c r="L89" s="26">
        <f t="shared" si="24"/>
        <v>1.62</v>
      </c>
      <c r="M89" s="26"/>
      <c r="N89" s="26">
        <f t="shared" si="18"/>
        <v>4.5454545454545456E-2</v>
      </c>
      <c r="O89" s="26"/>
      <c r="P89" s="26">
        <f t="shared" si="19"/>
        <v>0.52083333333333337</v>
      </c>
      <c r="Q89" s="26"/>
      <c r="R89" s="26">
        <f t="shared" si="20"/>
        <v>1.9607843137254901</v>
      </c>
      <c r="S89" s="26"/>
      <c r="T89" s="26">
        <f t="shared" si="21"/>
        <v>2.7027027027027029E-2</v>
      </c>
      <c r="U89" s="26"/>
      <c r="V89" s="26">
        <f t="shared" si="22"/>
        <v>52</v>
      </c>
      <c r="W89" s="26"/>
    </row>
    <row r="90" spans="10:23" x14ac:dyDescent="0.25">
      <c r="J90" s="26">
        <f t="shared" si="23"/>
        <v>0</v>
      </c>
      <c r="K90" s="26"/>
      <c r="L90" s="26">
        <f t="shared" si="24"/>
        <v>3.2727272727272729</v>
      </c>
      <c r="M90" s="26"/>
      <c r="N90" s="26">
        <f t="shared" si="18"/>
        <v>2.2272727272727271</v>
      </c>
      <c r="O90" s="26"/>
      <c r="P90" s="26">
        <f t="shared" si="19"/>
        <v>2.4390243902439025E-2</v>
      </c>
      <c r="Q90" s="26"/>
      <c r="R90" s="26">
        <f t="shared" si="20"/>
        <v>0.53191489361702127</v>
      </c>
      <c r="S90" s="26"/>
      <c r="T90" s="26">
        <f t="shared" si="21"/>
        <v>4.3214285714285712</v>
      </c>
      <c r="U90" s="26"/>
      <c r="V90" s="26">
        <f t="shared" si="22"/>
        <v>66.306122448979593</v>
      </c>
      <c r="W90" s="26"/>
    </row>
    <row r="91" spans="10:23" x14ac:dyDescent="0.25">
      <c r="J91" s="26">
        <f t="shared" si="23"/>
        <v>0</v>
      </c>
      <c r="K91" s="26"/>
      <c r="L91" s="26">
        <f t="shared" si="24"/>
        <v>0.97297297297297303</v>
      </c>
      <c r="M91" s="26"/>
      <c r="N91" s="26">
        <f t="shared" si="18"/>
        <v>1.1363636363636365</v>
      </c>
      <c r="O91" s="26"/>
      <c r="P91" s="26">
        <f t="shared" si="19"/>
        <v>0.48484848484848486</v>
      </c>
      <c r="Q91" s="26"/>
      <c r="R91" s="26">
        <f t="shared" si="20"/>
        <v>3.0249999999999999</v>
      </c>
      <c r="S91" s="26"/>
      <c r="T91" s="26">
        <f t="shared" si="21"/>
        <v>0.2</v>
      </c>
      <c r="U91" s="26"/>
      <c r="V91" s="26">
        <f t="shared" si="22"/>
        <v>43</v>
      </c>
      <c r="W91" s="26"/>
    </row>
    <row r="92" spans="10:23" x14ac:dyDescent="0.25">
      <c r="J92" s="26">
        <f t="shared" si="23"/>
        <v>0.87804878048780488</v>
      </c>
      <c r="K92" s="26"/>
      <c r="L92" s="26">
        <f t="shared" si="24"/>
        <v>0.32142857142857145</v>
      </c>
      <c r="M92" s="26"/>
      <c r="N92" s="26">
        <f t="shared" si="18"/>
        <v>4.5454545454545456E-2</v>
      </c>
      <c r="O92" s="26"/>
      <c r="P92" s="26">
        <f t="shared" si="19"/>
        <v>1.96</v>
      </c>
      <c r="Q92" s="26"/>
      <c r="R92" s="26">
        <f t="shared" si="20"/>
        <v>1.9393939393939394</v>
      </c>
      <c r="S92" s="26"/>
      <c r="T92" s="26">
        <f t="shared" si="21"/>
        <v>4.9230769230769234</v>
      </c>
      <c r="U92" s="26"/>
      <c r="V92" s="26">
        <f t="shared" si="22"/>
        <v>35</v>
      </c>
      <c r="W92" s="26"/>
    </row>
    <row r="93" spans="10:23" x14ac:dyDescent="0.25">
      <c r="J93" s="26">
        <f t="shared" si="23"/>
        <v>0.73529411764705888</v>
      </c>
      <c r="K93" s="26"/>
      <c r="L93" s="26">
        <f t="shared" si="24"/>
        <v>0.05</v>
      </c>
      <c r="M93" s="26"/>
      <c r="N93" s="26">
        <f t="shared" si="18"/>
        <v>3.6818181818181817</v>
      </c>
      <c r="O93" s="26"/>
      <c r="P93" s="26">
        <f t="shared" si="19"/>
        <v>2</v>
      </c>
      <c r="Q93" s="26"/>
      <c r="R93" s="26">
        <f t="shared" si="20"/>
        <v>1.96</v>
      </c>
      <c r="S93" s="26"/>
      <c r="T93" s="26">
        <f t="shared" si="21"/>
        <v>6.125</v>
      </c>
      <c r="U93" s="26"/>
      <c r="V93" s="26">
        <f t="shared" si="22"/>
        <v>27</v>
      </c>
      <c r="W93" s="26"/>
    </row>
    <row r="94" spans="10:23" x14ac:dyDescent="0.25">
      <c r="J94" s="26">
        <f t="shared" si="23"/>
        <v>2.4615384615384617</v>
      </c>
      <c r="K94" s="26"/>
      <c r="L94" s="26">
        <f t="shared" si="24"/>
        <v>1.2307692307692308</v>
      </c>
      <c r="M94" s="26"/>
      <c r="N94" s="26">
        <f t="shared" si="18"/>
        <v>4.5454545454545456E-2</v>
      </c>
      <c r="O94" s="26"/>
      <c r="P94" s="26">
        <f t="shared" si="19"/>
        <v>16.333333333333332</v>
      </c>
      <c r="Q94" s="26"/>
      <c r="R94" s="26">
        <f t="shared" si="20"/>
        <v>2.1176470588235294</v>
      </c>
      <c r="S94" s="26"/>
      <c r="T94" s="26">
        <f t="shared" si="21"/>
        <v>5</v>
      </c>
      <c r="U94" s="26"/>
      <c r="V94" s="26">
        <f t="shared" si="22"/>
        <v>28.8</v>
      </c>
      <c r="W94" s="26"/>
    </row>
    <row r="95" spans="10:23" x14ac:dyDescent="0.25">
      <c r="J95" s="26">
        <f t="shared" si="23"/>
        <v>2.5789473684210527</v>
      </c>
      <c r="K95" s="26"/>
      <c r="L95" s="26">
        <f t="shared" si="24"/>
        <v>0</v>
      </c>
      <c r="M95" s="26"/>
      <c r="N95" s="26">
        <f t="shared" si="18"/>
        <v>1.1363636363636365</v>
      </c>
      <c r="O95" s="26"/>
      <c r="P95" s="26">
        <f t="shared" si="19"/>
        <v>1.2857142857142858</v>
      </c>
      <c r="Q95" s="26"/>
      <c r="R95" s="26">
        <f t="shared" si="20"/>
        <v>6.75</v>
      </c>
      <c r="S95" s="26"/>
      <c r="T95" s="26">
        <f t="shared" si="21"/>
        <v>8.3333333333333339</v>
      </c>
      <c r="U95" s="26"/>
      <c r="V95" s="26">
        <f t="shared" si="22"/>
        <v>13</v>
      </c>
      <c r="W95" s="26"/>
    </row>
    <row r="96" spans="10:23" x14ac:dyDescent="0.25">
      <c r="J96" s="26">
        <f t="shared" si="23"/>
        <v>3.7692307692307692</v>
      </c>
      <c r="K96" s="26"/>
      <c r="L96" s="26">
        <f t="shared" si="24"/>
        <v>16.2</v>
      </c>
      <c r="M96" s="26"/>
      <c r="N96" s="26">
        <f t="shared" si="18"/>
        <v>2.2272727272727271</v>
      </c>
      <c r="O96" s="26"/>
      <c r="P96" s="26">
        <f t="shared" si="19"/>
        <v>4</v>
      </c>
      <c r="Q96" s="26"/>
      <c r="R96" s="26">
        <f t="shared" si="20"/>
        <v>1.2857142857142858</v>
      </c>
      <c r="S96" s="26"/>
      <c r="T96" s="26">
        <f t="shared" si="21"/>
        <v>0</v>
      </c>
      <c r="U96" s="26"/>
      <c r="V96" s="26">
        <f t="shared" si="22"/>
        <v>18</v>
      </c>
      <c r="W96" s="26"/>
    </row>
    <row r="97" spans="9:23" x14ac:dyDescent="0.25">
      <c r="J97" s="26">
        <f t="shared" si="23"/>
        <v>1.125</v>
      </c>
      <c r="K97" s="26"/>
      <c r="L97" s="26">
        <f t="shared" si="24"/>
        <v>0.33333333333333331</v>
      </c>
      <c r="M97" s="26"/>
      <c r="N97" s="26">
        <f t="shared" si="18"/>
        <v>6.5454545454545459</v>
      </c>
      <c r="O97" s="26"/>
      <c r="P97" s="26">
        <f t="shared" si="19"/>
        <v>0.5</v>
      </c>
      <c r="Q97" s="26"/>
      <c r="R97" s="26">
        <f t="shared" si="20"/>
        <v>2.25</v>
      </c>
      <c r="S97" s="26"/>
      <c r="T97" s="26"/>
      <c r="U97" s="26"/>
      <c r="V97" s="26">
        <f t="shared" si="22"/>
        <v>5</v>
      </c>
      <c r="W97" s="26"/>
    </row>
    <row r="98" spans="9:23" x14ac:dyDescent="0.25">
      <c r="J98" s="26">
        <f t="shared" si="23"/>
        <v>1.8</v>
      </c>
      <c r="K98" s="26"/>
      <c r="L98" s="26">
        <f t="shared" si="24"/>
        <v>16</v>
      </c>
      <c r="M98" s="26"/>
      <c r="N98" s="26">
        <f t="shared" si="18"/>
        <v>4.5454545454545456E-2</v>
      </c>
      <c r="O98" s="26"/>
      <c r="P98" s="26">
        <f t="shared" si="19"/>
        <v>9</v>
      </c>
      <c r="Q98" s="26"/>
      <c r="R98" s="26">
        <f t="shared" si="20"/>
        <v>4.5</v>
      </c>
      <c r="S98" s="26"/>
      <c r="T98" s="26"/>
      <c r="U98" s="26"/>
      <c r="V98" s="26">
        <f t="shared" si="22"/>
        <v>21.333333333333332</v>
      </c>
      <c r="W98" s="26"/>
    </row>
    <row r="100" spans="9:23" x14ac:dyDescent="0.25">
      <c r="I100" t="s">
        <v>53</v>
      </c>
      <c r="J100" s="26">
        <f>SUM(J78:J99)</f>
        <v>33.701437286759848</v>
      </c>
      <c r="K100" s="26"/>
      <c r="L100" s="26">
        <f>SUM(L78:M99)</f>
        <v>57.867500269742841</v>
      </c>
      <c r="M100" s="26"/>
      <c r="N100" s="26">
        <f>SUM(N78:O99)</f>
        <v>45.545454545454554</v>
      </c>
      <c r="O100" s="26"/>
      <c r="P100" s="26">
        <f>SUM(P78:Q99)</f>
        <v>57.236511872250752</v>
      </c>
      <c r="Q100" s="26"/>
      <c r="R100" s="26">
        <f>SUM(R78:S99)</f>
        <v>42.34147297618761</v>
      </c>
      <c r="S100" s="26"/>
      <c r="T100" s="26">
        <f>SUM(T78:U99)</f>
        <v>59.171771653685859</v>
      </c>
      <c r="U100" s="26"/>
      <c r="V100" s="26">
        <f>SUM(V78:W99)</f>
        <v>527.16381733181083</v>
      </c>
      <c r="W100" s="26"/>
    </row>
    <row r="102" spans="9:23" x14ac:dyDescent="0.25">
      <c r="J102" s="26" t="s">
        <v>58</v>
      </c>
      <c r="K102" s="26"/>
      <c r="L102" s="26" t="s">
        <v>59</v>
      </c>
      <c r="M102" s="26"/>
      <c r="N102" s="26" t="s">
        <v>60</v>
      </c>
      <c r="O102" s="26"/>
      <c r="P102" s="26" t="s">
        <v>61</v>
      </c>
      <c r="Q102" s="26"/>
      <c r="R102" s="26" t="s">
        <v>62</v>
      </c>
      <c r="S102" s="26"/>
      <c r="T102" s="26" t="s">
        <v>63</v>
      </c>
      <c r="U102" s="26"/>
      <c r="V102" s="26" t="s">
        <v>64</v>
      </c>
      <c r="W102" s="26"/>
    </row>
    <row r="103" spans="9:23" x14ac:dyDescent="0.25">
      <c r="J103" s="26">
        <f>SUM(K$3:K3)/COUNT('Исходные данные'!A$4:A$503)</f>
        <v>2E-3</v>
      </c>
      <c r="K103" s="26"/>
      <c r="L103" s="26">
        <f>SUM(M$3:M3)/COUNT('Исходные данные'!B$4:B$503)</f>
        <v>2E-3</v>
      </c>
      <c r="M103" s="26"/>
      <c r="N103" s="26">
        <f>SUM(O$3:O3)/COUNT('Исходные данные'!C$4:C$503)</f>
        <v>2E-3</v>
      </c>
      <c r="O103" s="26"/>
      <c r="P103" s="26">
        <f>SUM(Q$3:Q3)/COUNT('2 - Выбросы'!A$2:A$500)</f>
        <v>2.004008016032064E-3</v>
      </c>
      <c r="Q103" s="26"/>
      <c r="R103" s="26">
        <f>SUM(S$3:S3)/COUNT('Исходные данные'!E$4:E$503)</f>
        <v>2E-3</v>
      </c>
      <c r="S103" s="26"/>
      <c r="T103" s="26">
        <f>SUM(U$3:U3)/COUNT('2 - Выбросы'!B$2:B$500)</f>
        <v>2.004008016032064E-3</v>
      </c>
      <c r="U103" s="26"/>
      <c r="V103" s="26">
        <f>SUM(W$3:W3)/COUNT('Исходные данные'!G$4:G$503)</f>
        <v>2E-3</v>
      </c>
      <c r="W103" s="26"/>
    </row>
    <row r="104" spans="9:23" x14ac:dyDescent="0.25">
      <c r="J104" s="26">
        <f>SUM(K$3:K4)/COUNT('Исходные данные'!A$4:A$503)</f>
        <v>2E-3</v>
      </c>
      <c r="K104" s="26"/>
      <c r="L104" s="26">
        <f>SUM(M$3:M4)/COUNT('Исходные данные'!B$4:B$503)</f>
        <v>2E-3</v>
      </c>
      <c r="M104" s="26"/>
      <c r="N104" s="26">
        <f>SUM(O$3:O4)/COUNT('Исходные данные'!C$4:C$503)</f>
        <v>5.1999999999999998E-2</v>
      </c>
      <c r="O104" s="26"/>
      <c r="P104" s="26">
        <f>SUM(Q$3:Q4)/COUNT('2 - Выбросы'!A$2:A$500)</f>
        <v>4.0080160320641279E-3</v>
      </c>
      <c r="Q104" s="26"/>
      <c r="R104" s="26">
        <f>SUM(S$3:S4)/COUNT('Исходные данные'!E$4:E$503)</f>
        <v>4.0000000000000001E-3</v>
      </c>
      <c r="S104" s="26"/>
      <c r="T104" s="26">
        <f>SUM(U$3:U4)/COUNT('2 - Выбросы'!B$2:B$500)</f>
        <v>8.0160320641282558E-3</v>
      </c>
      <c r="U104" s="26"/>
      <c r="V104" s="26">
        <f>SUM(W$3:W4)/COUNT('Исходные данные'!G$4:G$503)</f>
        <v>2E-3</v>
      </c>
      <c r="W104" s="26"/>
    </row>
    <row r="105" spans="9:23" x14ac:dyDescent="0.25">
      <c r="J105" s="26">
        <f>SUM(K$3:K5)/COUNT('Исходные данные'!A$4:A$503)</f>
        <v>8.0000000000000002E-3</v>
      </c>
      <c r="K105" s="26"/>
      <c r="L105" s="26">
        <f>SUM(M$3:M5)/COUNT('Исходные данные'!B$4:B$503)</f>
        <v>1.4E-2</v>
      </c>
      <c r="M105" s="26"/>
      <c r="N105" s="26">
        <f>SUM(O$3:O5)/COUNT('Исходные данные'!C$4:C$503)</f>
        <v>8.5999999999999993E-2</v>
      </c>
      <c r="O105" s="26"/>
      <c r="P105" s="26">
        <f>SUM(Q$3:Q5)/COUNT('2 - Выбросы'!A$2:A$500)</f>
        <v>2.4048096192384769E-2</v>
      </c>
      <c r="Q105" s="26"/>
      <c r="R105" s="26">
        <f>SUM(S$3:S5)/COUNT('Исходные данные'!E$4:E$503)</f>
        <v>0.01</v>
      </c>
      <c r="S105" s="26"/>
      <c r="T105" s="26">
        <f>SUM(U$3:U5)/COUNT('2 - Выбросы'!B$2:B$500)</f>
        <v>2.2044088176352707E-2</v>
      </c>
      <c r="U105" s="26"/>
      <c r="V105" s="26">
        <f>SUM(W$3:W5)/COUNT('Исходные данные'!G$4:G$503)</f>
        <v>1.4E-2</v>
      </c>
      <c r="W105" s="26"/>
    </row>
    <row r="106" spans="9:23" x14ac:dyDescent="0.25">
      <c r="J106" s="26">
        <f>SUM(K$3:K6)/COUNT('Исходные данные'!A$4:A$503)</f>
        <v>1.4E-2</v>
      </c>
      <c r="K106" s="26"/>
      <c r="L106" s="26">
        <f>SUM(M$3:M6)/COUNT('Исходные данные'!B$4:B$503)</f>
        <v>2.4E-2</v>
      </c>
      <c r="M106" s="26"/>
      <c r="N106" s="26">
        <f>SUM(O$3:O6)/COUNT('Исходные данные'!C$4:C$503)</f>
        <v>0.128</v>
      </c>
      <c r="O106" s="26"/>
      <c r="P106" s="26">
        <f>SUM(Q$3:Q6)/COUNT('2 - Выбросы'!A$2:A$500)</f>
        <v>3.2064128256513023E-2</v>
      </c>
      <c r="Q106" s="26"/>
      <c r="R106" s="26">
        <f>SUM(S$3:S6)/COUNT('Исходные данные'!E$4:E$503)</f>
        <v>0.02</v>
      </c>
      <c r="S106" s="26"/>
      <c r="T106" s="26">
        <f>SUM(U$3:U6)/COUNT('2 - Выбросы'!B$2:B$500)</f>
        <v>3.6072144288577156E-2</v>
      </c>
      <c r="U106" s="26"/>
      <c r="V106" s="26">
        <f>SUM(W$3:W6)/COUNT('Исходные данные'!G$4:G$503)</f>
        <v>1.4E-2</v>
      </c>
      <c r="W106" s="26"/>
    </row>
    <row r="107" spans="9:23" x14ac:dyDescent="0.25">
      <c r="J107" s="26">
        <f>SUM(K$3:K7)/COUNT('Исходные данные'!A$4:A$503)</f>
        <v>2.5999999999999999E-2</v>
      </c>
      <c r="K107" s="26"/>
      <c r="L107" s="26">
        <f>SUM(M$3:M7)/COUNT('Исходные данные'!B$4:B$503)</f>
        <v>4.8000000000000001E-2</v>
      </c>
      <c r="M107" s="26"/>
      <c r="N107" s="26">
        <f>SUM(O$3:O7)/COUNT('Исходные данные'!C$4:C$503)</f>
        <v>0.18</v>
      </c>
      <c r="O107" s="26"/>
      <c r="P107" s="26">
        <f>SUM(Q$3:Q7)/COUNT('2 - Выбросы'!A$2:A$500)</f>
        <v>5.0100200400801605E-2</v>
      </c>
      <c r="Q107" s="26"/>
      <c r="R107" s="26">
        <f>SUM(S$3:S7)/COUNT('Исходные данные'!E$4:E$503)</f>
        <v>3.4000000000000002E-2</v>
      </c>
      <c r="S107" s="26"/>
      <c r="T107" s="26">
        <f>SUM(U$3:U7)/COUNT('2 - Выбросы'!B$2:B$500)</f>
        <v>7.0140280561122245E-2</v>
      </c>
      <c r="U107" s="26"/>
      <c r="V107" s="26">
        <f>SUM(W$3:W7)/COUNT('Исходные данные'!G$4:G$503)</f>
        <v>3.4000000000000002E-2</v>
      </c>
      <c r="W107" s="26"/>
    </row>
    <row r="108" spans="9:23" x14ac:dyDescent="0.25">
      <c r="J108" s="26">
        <f>SUM(K$3:K8)/COUNT('Исходные данные'!A$4:A$503)</f>
        <v>3.4000000000000002E-2</v>
      </c>
      <c r="K108" s="26"/>
      <c r="L108" s="26">
        <f>SUM(M$3:M8)/COUNT('Исходные данные'!B$4:B$503)</f>
        <v>0.08</v>
      </c>
      <c r="M108" s="26"/>
      <c r="N108" s="26">
        <f>SUM(O$3:O8)/COUNT('Исходные данные'!C$4:C$503)</f>
        <v>0.216</v>
      </c>
      <c r="O108" s="26"/>
      <c r="P108" s="26">
        <f>SUM(Q$3:Q8)/COUNT('2 - Выбросы'!A$2:A$500)</f>
        <v>0.10020040080160321</v>
      </c>
      <c r="Q108" s="26"/>
      <c r="R108" s="26">
        <f>SUM(S$3:S8)/COUNT('Исходные данные'!E$4:E$503)</f>
        <v>6.8000000000000005E-2</v>
      </c>
      <c r="S108" s="26"/>
      <c r="T108" s="26">
        <f>SUM(U$3:U8)/COUNT('2 - Выбросы'!B$2:B$500)</f>
        <v>0.14629258517034069</v>
      </c>
      <c r="U108" s="26"/>
      <c r="V108" s="26">
        <f>SUM(W$3:W8)/COUNT('Исходные данные'!G$4:G$503)</f>
        <v>3.4000000000000002E-2</v>
      </c>
      <c r="W108" s="26"/>
    </row>
    <row r="109" spans="9:23" x14ac:dyDescent="0.25">
      <c r="J109" s="26">
        <f>SUM(K$3:K9)/COUNT('Исходные данные'!A$4:A$503)</f>
        <v>5.8000000000000003E-2</v>
      </c>
      <c r="K109" s="26"/>
      <c r="L109" s="26">
        <f>SUM(M$3:M9)/COUNT('Исходные данные'!B$4:B$503)</f>
        <v>0.122</v>
      </c>
      <c r="M109" s="26"/>
      <c r="N109" s="26">
        <f>SUM(O$3:O9)/COUNT('Исходные данные'!C$4:C$503)</f>
        <v>0.24399999999999999</v>
      </c>
      <c r="O109" s="26"/>
      <c r="P109" s="26">
        <f>SUM(Q$3:Q9)/COUNT('2 - Выбросы'!A$2:A$500)</f>
        <v>0.15631262525050099</v>
      </c>
      <c r="Q109" s="26"/>
      <c r="R109" s="26">
        <f>SUM(S$3:S9)/COUNT('Исходные данные'!E$4:E$503)</f>
        <v>0.104</v>
      </c>
      <c r="S109" s="26"/>
      <c r="T109" s="26">
        <f>SUM(U$3:U9)/COUNT('2 - Выбросы'!B$2:B$500)</f>
        <v>0.21843687374749499</v>
      </c>
      <c r="U109" s="26"/>
      <c r="V109" s="26">
        <f>SUM(W$3:W9)/COUNT('Исходные данные'!G$4:G$503)</f>
        <v>0.13600000000000001</v>
      </c>
      <c r="W109" s="26"/>
    </row>
    <row r="110" spans="9:23" x14ac:dyDescent="0.25">
      <c r="J110" s="26">
        <f>SUM(K$3:K10)/COUNT('Исходные данные'!A$4:A$503)</f>
        <v>0.104</v>
      </c>
      <c r="K110" s="26"/>
      <c r="L110" s="26">
        <f>SUM(M$3:M10)/COUNT('Исходные данные'!B$4:B$503)</f>
        <v>0.182</v>
      </c>
      <c r="M110" s="26"/>
      <c r="N110" s="26">
        <f>SUM(O$3:O10)/COUNT('Исходные данные'!C$4:C$503)</f>
        <v>0.29199999999999998</v>
      </c>
      <c r="O110" s="26"/>
      <c r="P110" s="26">
        <f>SUM(Q$3:Q10)/COUNT('2 - Выбросы'!A$2:A$500)</f>
        <v>0.23246492985971945</v>
      </c>
      <c r="Q110" s="26"/>
      <c r="R110" s="26">
        <f>SUM(S$3:S10)/COUNT('Исходные данные'!E$4:E$503)</f>
        <v>0.18</v>
      </c>
      <c r="S110" s="26"/>
      <c r="T110" s="26">
        <f>SUM(U$3:U10)/COUNT('2 - Выбросы'!B$2:B$500)</f>
        <v>0.33066132264529058</v>
      </c>
      <c r="U110" s="26"/>
      <c r="V110" s="26">
        <f>SUM(W$3:W10)/COUNT('Исходные данные'!G$4:G$503)</f>
        <v>0.13600000000000001</v>
      </c>
      <c r="W110" s="26"/>
    </row>
    <row r="111" spans="9:23" x14ac:dyDescent="0.25">
      <c r="J111" s="26">
        <f>SUM(K$3:K11)/COUNT('Исходные данные'!A$4:A$503)</f>
        <v>0.14399999999999999</v>
      </c>
      <c r="K111" s="26"/>
      <c r="L111" s="26">
        <f>SUM(M$3:M11)/COUNT('Исходные данные'!B$4:B$503)</f>
        <v>0.26400000000000001</v>
      </c>
      <c r="M111" s="26"/>
      <c r="N111" s="26">
        <f>SUM(O$3:O11)/COUNT('Исходные данные'!C$4:C$503)</f>
        <v>0.33200000000000002</v>
      </c>
      <c r="O111" s="26"/>
      <c r="P111" s="26">
        <f>SUM(Q$3:Q11)/COUNT('2 - Выбросы'!A$2:A$500)</f>
        <v>0.31262525050100198</v>
      </c>
      <c r="Q111" s="26"/>
      <c r="R111" s="26">
        <f>SUM(S$3:S11)/COUNT('Исходные данные'!E$4:E$503)</f>
        <v>0.25</v>
      </c>
      <c r="S111" s="26"/>
      <c r="T111" s="26">
        <f>SUM(U$3:U11)/COUNT('2 - Выбросы'!B$2:B$500)</f>
        <v>0.46092184368737477</v>
      </c>
      <c r="U111" s="26"/>
      <c r="V111" s="26">
        <f>SUM(W$3:W11)/COUNT('Исходные данные'!G$4:G$503)</f>
        <v>0.308</v>
      </c>
      <c r="W111" s="26"/>
    </row>
    <row r="112" spans="9:23" x14ac:dyDescent="0.25">
      <c r="J112" s="26">
        <f>SUM(K$3:K12)/COUNT('Исходные данные'!A$4:A$503)</f>
        <v>0.21199999999999999</v>
      </c>
      <c r="K112" s="26"/>
      <c r="L112" s="26">
        <f>SUM(M$3:M12)/COUNT('Исходные данные'!B$4:B$503)</f>
        <v>0.36399999999999999</v>
      </c>
      <c r="M112" s="26"/>
      <c r="N112" s="26">
        <f>SUM(O$3:O12)/COUNT('Исходные данные'!C$4:C$503)</f>
        <v>0.38200000000000001</v>
      </c>
      <c r="O112" s="26"/>
      <c r="P112" s="26">
        <f>SUM(Q$3:Q12)/COUNT('2 - Выбросы'!A$2:A$500)</f>
        <v>0.42084168336673344</v>
      </c>
      <c r="Q112" s="26"/>
      <c r="R112" s="26">
        <f>SUM(S$3:S12)/COUNT('Исходные данные'!E$4:E$503)</f>
        <v>0.32600000000000001</v>
      </c>
      <c r="S112" s="26"/>
      <c r="T112" s="26">
        <f>SUM(U$3:U12)/COUNT('2 - Выбросы'!B$2:B$500)</f>
        <v>0.58116232464929862</v>
      </c>
      <c r="U112" s="26"/>
      <c r="V112" s="26">
        <f>SUM(W$3:W12)/COUNT('Исходные данные'!G$4:G$503)</f>
        <v>0.308</v>
      </c>
      <c r="W112" s="26"/>
    </row>
    <row r="113" spans="10:23" x14ac:dyDescent="0.25">
      <c r="J113" s="26">
        <f>SUM(K$3:K13)/COUNT('Исходные данные'!A$4:A$503)</f>
        <v>0.32</v>
      </c>
      <c r="K113" s="26"/>
      <c r="L113" s="26">
        <f>SUM(M$3:M13)/COUNT('Исходные данные'!B$4:B$503)</f>
        <v>0.47399999999999998</v>
      </c>
      <c r="M113" s="26"/>
      <c r="N113" s="26">
        <f>SUM(O$3:O13)/COUNT('Исходные данные'!C$4:C$503)</f>
        <v>0.438</v>
      </c>
      <c r="O113" s="26"/>
      <c r="P113" s="26">
        <f>SUM(Q$3:Q13)/COUNT('2 - Выбросы'!A$2:A$500)</f>
        <v>0.53707414829659317</v>
      </c>
      <c r="Q113" s="26"/>
      <c r="R113" s="26">
        <f>SUM(S$3:S13)/COUNT('Исходные данные'!E$4:E$503)</f>
        <v>0.42599999999999999</v>
      </c>
      <c r="S113" s="26"/>
      <c r="T113" s="26">
        <f>SUM(U$3:U13)/COUNT('2 - Выбросы'!B$2:B$500)</f>
        <v>0.68937875751503008</v>
      </c>
      <c r="U113" s="26"/>
      <c r="V113" s="26">
        <f>SUM(W$3:W13)/COUNT('Исходные данные'!G$4:G$503)</f>
        <v>0.49199999999999999</v>
      </c>
      <c r="W113" s="26"/>
    </row>
    <row r="114" spans="10:23" x14ac:dyDescent="0.25">
      <c r="J114" s="26">
        <f>SUM(K$3:K14)/COUNT('Исходные данные'!A$4:A$503)</f>
        <v>0.41199999999999998</v>
      </c>
      <c r="K114" s="26"/>
      <c r="L114" s="26">
        <f>SUM(M$3:M14)/COUNT('Исходные данные'!B$4:B$503)</f>
        <v>0.59199999999999997</v>
      </c>
      <c r="M114" s="26"/>
      <c r="N114" s="26">
        <f>SUM(O$3:O14)/COUNT('Исходные данные'!C$4:C$503)</f>
        <v>0.48399999999999999</v>
      </c>
      <c r="O114" s="26"/>
      <c r="P114" s="26">
        <f>SUM(Q$3:Q14)/COUNT('2 - Выбросы'!A$2:A$500)</f>
        <v>0.6232464929859719</v>
      </c>
      <c r="Q114" s="26"/>
      <c r="R114" s="26">
        <f>SUM(S$3:S14)/COUNT('Исходные данные'!E$4:E$503)</f>
        <v>0.50800000000000001</v>
      </c>
      <c r="S114" s="26"/>
      <c r="T114" s="26">
        <f>SUM(U$3:U14)/COUNT('2 - Выбросы'!B$2:B$500)</f>
        <v>0.76553106212424848</v>
      </c>
      <c r="U114" s="26"/>
      <c r="V114" s="26">
        <f>SUM(W$3:W14)/COUNT('Исходные данные'!G$4:G$503)</f>
        <v>0.49199999999999999</v>
      </c>
      <c r="W114" s="26"/>
    </row>
    <row r="115" spans="10:23" x14ac:dyDescent="0.25">
      <c r="J115" s="26">
        <f>SUM(K$3:K15)/COUNT('Исходные данные'!A$4:A$503)</f>
        <v>0.51200000000000001</v>
      </c>
      <c r="K115" s="26"/>
      <c r="L115" s="26">
        <f>SUM(M$3:M15)/COUNT('Исходные данные'!B$4:B$503)</f>
        <v>0.70399999999999996</v>
      </c>
      <c r="M115" s="26"/>
      <c r="N115" s="26">
        <f>SUM(O$3:O15)/COUNT('Исходные данные'!C$4:C$503)</f>
        <v>0.51400000000000001</v>
      </c>
      <c r="O115" s="26"/>
      <c r="P115" s="26">
        <f>SUM(Q$3:Q15)/COUNT('2 - Выбросы'!A$2:A$500)</f>
        <v>0.70741482965931868</v>
      </c>
      <c r="Q115" s="26"/>
      <c r="R115" s="26">
        <f>SUM(S$3:S15)/COUNT('Исходные данные'!E$4:E$503)</f>
        <v>0.61199999999999999</v>
      </c>
      <c r="S115" s="26"/>
      <c r="T115" s="26">
        <f>SUM(U$3:U15)/COUNT('2 - Выбросы'!B$2:B$500)</f>
        <v>0.84368737474949895</v>
      </c>
      <c r="U115" s="26"/>
      <c r="V115" s="26">
        <f>SUM(W$3:W15)/COUNT('Исходные данные'!G$4:G$503)</f>
        <v>0.70399999999999996</v>
      </c>
      <c r="W115" s="26"/>
    </row>
    <row r="116" spans="10:23" x14ac:dyDescent="0.25">
      <c r="J116" s="26">
        <f>SUM(K$3:K16)/COUNT('Исходные данные'!A$4:A$503)</f>
        <v>0.60599999999999998</v>
      </c>
      <c r="K116" s="26"/>
      <c r="L116" s="26">
        <f>SUM(M$3:M16)/COUNT('Исходные данные'!B$4:B$503)</f>
        <v>0.79</v>
      </c>
      <c r="M116" s="26"/>
      <c r="N116" s="26">
        <f>SUM(O$3:O16)/COUNT('Исходные данные'!C$4:C$503)</f>
        <v>0.56799999999999995</v>
      </c>
      <c r="O116" s="26"/>
      <c r="P116" s="26">
        <f>SUM(Q$3:Q16)/COUNT('2 - Выбросы'!A$2:A$500)</f>
        <v>0.78156312625250501</v>
      </c>
      <c r="Q116" s="26"/>
      <c r="R116" s="26">
        <f>SUM(S$3:S16)/COUNT('Исходные данные'!E$4:E$503)</f>
        <v>0.71399999999999997</v>
      </c>
      <c r="S116" s="26"/>
      <c r="T116" s="26">
        <f>SUM(U$3:U16)/COUNT('2 - Выбросы'!B$2:B$500)</f>
        <v>0.88777555110220441</v>
      </c>
      <c r="U116" s="26"/>
      <c r="V116" s="26">
        <f>SUM(W$3:W16)/COUNT('Исходные данные'!G$4:G$503)</f>
        <v>0.70399999999999996</v>
      </c>
      <c r="W116" s="26"/>
    </row>
    <row r="117" spans="10:23" x14ac:dyDescent="0.25">
      <c r="J117" s="26">
        <f>SUM(K$3:K17)/COUNT('Исходные данные'!A$4:A$503)</f>
        <v>0.7</v>
      </c>
      <c r="K117" s="26"/>
      <c r="L117" s="26">
        <f>SUM(M$3:M17)/COUNT('Исходные данные'!B$4:B$503)</f>
        <v>0.85199999999999998</v>
      </c>
      <c r="M117" s="26"/>
      <c r="N117" s="26">
        <f>SUM(O$3:O17)/COUNT('Исходные данные'!C$4:C$503)</f>
        <v>0.61399999999999999</v>
      </c>
      <c r="O117" s="26"/>
      <c r="P117" s="26">
        <f>SUM(Q$3:Q17)/COUNT('2 - Выбросы'!A$2:A$500)</f>
        <v>0.84569138276553102</v>
      </c>
      <c r="Q117" s="26"/>
      <c r="R117" s="26">
        <f>SUM(S$3:S17)/COUNT('Исходные данные'!E$4:E$503)</f>
        <v>0.79600000000000004</v>
      </c>
      <c r="S117" s="26"/>
      <c r="T117" s="26">
        <f>SUM(U$3:U17)/COUNT('2 - Выбросы'!B$2:B$500)</f>
        <v>0.9298597194388778</v>
      </c>
      <c r="U117" s="26"/>
      <c r="V117" s="26">
        <f>SUM(W$3:W17)/COUNT('Исходные данные'!G$4:G$503)</f>
        <v>0.84399999999999997</v>
      </c>
      <c r="W117" s="26"/>
    </row>
    <row r="118" spans="10:23" x14ac:dyDescent="0.25">
      <c r="J118" s="26">
        <f>SUM(K$3:K18)/COUNT('Исходные данные'!A$4:A$503)</f>
        <v>0.77800000000000002</v>
      </c>
      <c r="K118" s="26"/>
      <c r="L118" s="26">
        <f>SUM(M$3:M18)/COUNT('Исходные данные'!B$4:B$503)</f>
        <v>0.89400000000000002</v>
      </c>
      <c r="M118" s="26"/>
      <c r="N118" s="26">
        <f>SUM(O$3:O18)/COUNT('Исходные данные'!C$4:C$503)</f>
        <v>0.67600000000000005</v>
      </c>
      <c r="O118" s="26"/>
      <c r="P118" s="26">
        <f>SUM(Q$3:Q18)/COUNT('2 - Выбросы'!A$2:A$500)</f>
        <v>0.89378757515030061</v>
      </c>
      <c r="Q118" s="26"/>
      <c r="R118" s="26">
        <f>SUM(S$3:S18)/COUNT('Исходные данные'!E$4:E$503)</f>
        <v>0.86</v>
      </c>
      <c r="S118" s="26"/>
      <c r="T118" s="26">
        <f>SUM(U$3:U18)/COUNT('2 - Выбросы'!B$2:B$500)</f>
        <v>0.95991983967935868</v>
      </c>
      <c r="U118" s="26"/>
      <c r="V118" s="26">
        <f>SUM(W$3:W18)/COUNT('Исходные данные'!G$4:G$503)</f>
        <v>0.84399999999999997</v>
      </c>
      <c r="W118" s="26"/>
    </row>
    <row r="119" spans="10:23" x14ac:dyDescent="0.25">
      <c r="J119" s="26">
        <f>SUM(K$3:K19)/COUNT('Исходные данные'!A$4:A$503)</f>
        <v>0.84599999999999997</v>
      </c>
      <c r="K119" s="26"/>
      <c r="L119" s="26">
        <f>SUM(M$3:M19)/COUNT('Исходные данные'!B$4:B$503)</f>
        <v>0.92800000000000005</v>
      </c>
      <c r="M119" s="26"/>
      <c r="N119" s="26">
        <f>SUM(O$3:O19)/COUNT('Исходные данные'!C$4:C$503)</f>
        <v>0.71799999999999997</v>
      </c>
      <c r="O119" s="26"/>
      <c r="P119" s="26">
        <f>SUM(Q$3:Q19)/COUNT('2 - Выбросы'!A$2:A$500)</f>
        <v>0.94589178356713421</v>
      </c>
      <c r="Q119" s="26"/>
      <c r="R119" s="26">
        <f>SUM(S$3:S19)/COUNT('Исходные данные'!E$4:E$503)</f>
        <v>0.90600000000000003</v>
      </c>
      <c r="S119" s="26"/>
      <c r="T119" s="26">
        <f>SUM(U$3:U19)/COUNT('2 - Выбросы'!B$2:B$500)</f>
        <v>0.97995991983967934</v>
      </c>
      <c r="U119" s="26"/>
      <c r="V119" s="26">
        <f>SUM(W$3:W19)/COUNT('Исходные данные'!G$4:G$503)</f>
        <v>0.93200000000000005</v>
      </c>
      <c r="W119" s="26"/>
    </row>
    <row r="120" spans="10:23" x14ac:dyDescent="0.25">
      <c r="J120" s="26">
        <f>SUM(K$3:K20)/COUNT('Исходные данные'!A$4:A$503)</f>
        <v>0.89800000000000002</v>
      </c>
      <c r="K120" s="26"/>
      <c r="L120" s="26">
        <f>SUM(M$3:M20)/COUNT('Исходные данные'!B$4:B$503)</f>
        <v>0.94399999999999995</v>
      </c>
      <c r="M120" s="26"/>
      <c r="N120" s="26">
        <f>SUM(O$3:O20)/COUNT('Исходные данные'!C$4:C$503)</f>
        <v>0.752</v>
      </c>
      <c r="O120" s="26"/>
      <c r="P120" s="26">
        <f>SUM(Q$3:Q20)/COUNT('2 - Выбросы'!A$2:A$500)</f>
        <v>0.96593186372745488</v>
      </c>
      <c r="Q120" s="26"/>
      <c r="R120" s="26">
        <f>SUM(S$3:S20)/COUNT('Исходные данные'!E$4:E$503)</f>
        <v>0.94799999999999995</v>
      </c>
      <c r="S120" s="26"/>
      <c r="T120" s="26">
        <f>SUM(U$3:U20)/COUNT('2 - Выбросы'!B$2:B$500)</f>
        <v>0.99599198396793587</v>
      </c>
      <c r="U120" s="26"/>
      <c r="V120" s="26">
        <f>SUM(W$3:W20)/COUNT('Исходные данные'!G$4:G$503)</f>
        <v>0.93200000000000005</v>
      </c>
      <c r="W120" s="26"/>
    </row>
    <row r="121" spans="10:23" x14ac:dyDescent="0.25">
      <c r="J121" s="26">
        <f>SUM(K$3:K21)/COUNT('Исходные данные'!A$4:A$503)</f>
        <v>0.93799999999999994</v>
      </c>
      <c r="K121" s="26"/>
      <c r="L121" s="26">
        <f>SUM(M$3:M21)/COUNT('Исходные данные'!B$4:B$503)</f>
        <v>0.97199999999999998</v>
      </c>
      <c r="M121" s="26"/>
      <c r="N121" s="26">
        <f>SUM(O$3:O21)/COUNT('Исходные данные'!C$4:C$503)</f>
        <v>0.81</v>
      </c>
      <c r="O121" s="26"/>
      <c r="P121" s="26">
        <f>SUM(Q$3:Q21)/COUNT('2 - Выбросы'!A$2:A$500)</f>
        <v>0.9819639278557114</v>
      </c>
      <c r="Q121" s="26"/>
      <c r="R121" s="26">
        <f>SUM(S$3:S21)/COUNT('Исходные данные'!E$4:E$503)</f>
        <v>0.96799999999999997</v>
      </c>
      <c r="S121" s="26"/>
      <c r="T121" s="30">
        <f>SUM(U$3:U21)/COUNT('2 - Выбросы'!B$2:B$500)</f>
        <v>1.002004008016032</v>
      </c>
      <c r="U121" s="30"/>
      <c r="V121" s="26">
        <f>SUM(W$3:W21)/COUNT('Исходные данные'!G$4:G$503)</f>
        <v>0.97199999999999998</v>
      </c>
      <c r="W121" s="26"/>
    </row>
    <row r="122" spans="10:23" x14ac:dyDescent="0.25">
      <c r="J122" s="26">
        <f>SUM(K$3:K22)/COUNT('Исходные данные'!A$4:A$503)</f>
        <v>0.96</v>
      </c>
      <c r="K122" s="26"/>
      <c r="L122" s="26">
        <f>SUM(M$3:M22)/COUNT('Исходные данные'!B$4:B$503)</f>
        <v>0.98</v>
      </c>
      <c r="M122" s="26"/>
      <c r="N122" s="26">
        <f>SUM(O$3:O22)/COUNT('Исходные данные'!C$4:C$503)</f>
        <v>0.878</v>
      </c>
      <c r="O122" s="26"/>
      <c r="P122" s="26">
        <f>SUM(Q$3:Q22)/COUNT('2 - Выбросы'!A$2:A$500)</f>
        <v>0.9879759519038076</v>
      </c>
      <c r="Q122" s="26"/>
      <c r="R122" s="26">
        <f>SUM(S$3:S22)/COUNT('Исходные данные'!E$4:E$503)</f>
        <v>0.98199999999999998</v>
      </c>
      <c r="S122" s="26"/>
      <c r="T122" s="26"/>
      <c r="U122" s="26"/>
      <c r="V122" s="26">
        <f>SUM(W$3:W22)/COUNT('Исходные данные'!G$4:G$503)</f>
        <v>0.97199999999999998</v>
      </c>
      <c r="W122" s="26"/>
    </row>
    <row r="123" spans="10:23" x14ac:dyDescent="0.25">
      <c r="J123" s="26">
        <f>SUM(K$3:K23)/COUNT('Исходные данные'!A$4:A$503)</f>
        <v>0.97599999999999998</v>
      </c>
      <c r="K123" s="26"/>
      <c r="L123" s="26">
        <f>SUM(M$3:M23)/COUNT('Исходные данные'!B$4:B$503)</f>
        <v>0.99</v>
      </c>
      <c r="M123" s="26"/>
      <c r="N123" s="26">
        <f>SUM(O$3:O23)/COUNT('Исходные данные'!C$4:C$503)</f>
        <v>0.92400000000000004</v>
      </c>
      <c r="O123" s="26"/>
      <c r="P123" s="26">
        <f>SUM(Q$3:Q23)/COUNT('2 - Выбросы'!A$2:A$500)</f>
        <v>0.99599198396793587</v>
      </c>
      <c r="Q123" s="26"/>
      <c r="R123" s="26">
        <f>SUM(S$3:S23)/COUNT('Исходные данные'!E$4:E$503)</f>
        <v>0.99199999999999999</v>
      </c>
      <c r="S123" s="26"/>
      <c r="T123" s="26"/>
      <c r="U123" s="26"/>
      <c r="V123" s="26">
        <f>SUM(W$3:W23)/COUNT('Исходные данные'!G$4:G$503)</f>
        <v>0.99399999999999999</v>
      </c>
      <c r="W123" s="26"/>
    </row>
    <row r="124" spans="10:23" x14ac:dyDescent="0.25">
      <c r="J124" s="26">
        <f>SUM(K$3:K24)/COUNT('Исходные данные'!A$4:A$503)</f>
        <v>0.98599999999999999</v>
      </c>
      <c r="K124" s="26"/>
      <c r="L124" s="26">
        <f>SUM(M$3:M24)/COUNT('Исходные данные'!B$4:B$503)</f>
        <v>0.998</v>
      </c>
      <c r="M124" s="26"/>
      <c r="N124" s="26">
        <f>SUM(O$3:O24)/COUNT('Исходные данные'!C$4:C$503)</f>
        <v>0.96</v>
      </c>
      <c r="O124" s="26"/>
      <c r="P124" s="26">
        <f>SUM(Q$3:Q24)/COUNT('2 - Выбросы'!A$2:A$500)</f>
        <v>0.99799599198396793</v>
      </c>
      <c r="Q124" s="26"/>
      <c r="R124" s="26">
        <f>SUM(S$3:S24)/COUNT('Исходные данные'!E$4:E$503)</f>
        <v>0.998</v>
      </c>
      <c r="S124" s="26"/>
      <c r="T124" s="26"/>
      <c r="U124" s="26"/>
      <c r="V124" s="26">
        <f>SUM(W$3:W24)/COUNT('Исходные данные'!G$4:G$503)</f>
        <v>0.99399999999999999</v>
      </c>
      <c r="W124" s="26"/>
    </row>
    <row r="125" spans="10:23" x14ac:dyDescent="0.25">
      <c r="J125" s="26">
        <f>SUM(K$3:K25)/COUNT('Исходные данные'!A$4:A$503)</f>
        <v>1</v>
      </c>
      <c r="K125" s="26"/>
      <c r="L125" s="26">
        <f>SUM(M$3:M25)/COUNT('Исходные данные'!B$4:B$503)</f>
        <v>1</v>
      </c>
      <c r="M125" s="26"/>
      <c r="N125" s="26">
        <f>SUM(O$3:O25)/COUNT('Исходные данные'!C$4:C$503)</f>
        <v>1</v>
      </c>
      <c r="O125" s="26"/>
      <c r="P125" s="26">
        <f>SUM(Q$3:Q25)/COUNT('2 - Выбросы'!A$2:A$500)</f>
        <v>1</v>
      </c>
      <c r="Q125" s="26"/>
      <c r="R125" s="26">
        <f>SUM(S$3:S25)/COUNT('Исходные данные'!E$4:E$503)</f>
        <v>1</v>
      </c>
      <c r="S125" s="26"/>
      <c r="T125" s="26"/>
      <c r="U125" s="26"/>
      <c r="V125" s="26">
        <f>SUM(W$3:W25)/COUNT('Исходные данные'!G$4:G$503)</f>
        <v>1</v>
      </c>
      <c r="W125" s="26"/>
    </row>
    <row r="127" spans="10:23" x14ac:dyDescent="0.25">
      <c r="J127" s="26" t="s">
        <v>65</v>
      </c>
      <c r="K127" s="26"/>
      <c r="L127" s="26" t="s">
        <v>66</v>
      </c>
      <c r="M127" s="26"/>
      <c r="N127" s="26" t="s">
        <v>67</v>
      </c>
      <c r="O127" s="26"/>
      <c r="P127" s="26" t="s">
        <v>68</v>
      </c>
      <c r="Q127" s="26"/>
      <c r="R127" s="26" t="s">
        <v>69</v>
      </c>
      <c r="S127" s="26"/>
      <c r="T127" s="26" t="s">
        <v>70</v>
      </c>
      <c r="U127" s="26"/>
      <c r="V127" s="26" t="s">
        <v>71</v>
      </c>
      <c r="W127" s="26"/>
    </row>
    <row r="128" spans="10:23" x14ac:dyDescent="0.25">
      <c r="J128" s="26">
        <f>_xlfn.NORM.DIST(J3,B$3,B$9,TRUE)</f>
        <v>1.1271160076428983E-3</v>
      </c>
      <c r="K128" s="26"/>
      <c r="L128" s="26">
        <f>_xlfn.NORM.DIST(L3,C$3,C$9,TRUE)</f>
        <v>3.0983924325962966E-3</v>
      </c>
      <c r="M128" s="26"/>
      <c r="N128" s="26">
        <f>SUM(N$53:N53)/SUM(N$53:N$75)</f>
        <v>4.3478260869565216E-2</v>
      </c>
      <c r="O128" s="26"/>
      <c r="P128" s="26">
        <f>_xlfn.NORM.DIST(P3,E$3,E$9,TRUE)</f>
        <v>4.895432012909237E-3</v>
      </c>
      <c r="Q128" s="26"/>
      <c r="R128" s="26">
        <f>_xlfn.NORM.DIST(R3,F$3,F$9,TRUE)</f>
        <v>2.6345678952915176E-3</v>
      </c>
      <c r="S128" s="26"/>
      <c r="T128" s="26">
        <f>_xlfn.POISSON.DIST(T3,G$3,TRUE)</f>
        <v>2.1675240206813673E-3</v>
      </c>
      <c r="U128" s="26"/>
      <c r="V128" s="26">
        <f>_xlfn.NORM.DIST(V3,H$3,H$9,TRUE)</f>
        <v>1.7970081262917847E-3</v>
      </c>
      <c r="W128" s="26"/>
    </row>
    <row r="129" spans="10:23" x14ac:dyDescent="0.25">
      <c r="J129" s="26">
        <f t="shared" ref="J129:J150" si="25">_xlfn.NORM.DIST(J4,B$3,B$9,TRUE)</f>
        <v>2.5610533906003379E-3</v>
      </c>
      <c r="K129" s="26"/>
      <c r="L129" s="26">
        <f t="shared" ref="L129:L150" si="26">_xlfn.NORM.DIST(L4,C$3,C$9,TRUE)</f>
        <v>6.7411301572751865E-3</v>
      </c>
      <c r="M129" s="26"/>
      <c r="N129" s="26">
        <f>SUM(N$53:N54)/SUM(N$53:N$75)</f>
        <v>8.6956521739130432E-2</v>
      </c>
      <c r="O129" s="26"/>
      <c r="P129" s="26">
        <f t="shared" ref="P129:P150" si="27">_xlfn.NORM.DIST(P4,E$3,E$9,TRUE)</f>
        <v>1.0108075980533753E-2</v>
      </c>
      <c r="Q129" s="26"/>
      <c r="R129" s="26">
        <f t="shared" ref="R129:R150" si="28">_xlfn.NORM.DIST(R4,F$3,F$9,TRUE)</f>
        <v>5.6747811327747706E-3</v>
      </c>
      <c r="S129" s="26"/>
      <c r="T129" s="26">
        <f t="shared" ref="T129:T150" si="29">_xlfn.POISSON.DIST(T4,G$3,TRUE)</f>
        <v>7.22647858934571E-3</v>
      </c>
      <c r="U129" s="26"/>
      <c r="V129" s="26">
        <f t="shared" ref="V129:V150" si="30">_xlfn.NORM.DIST(V4,H$3,H$9,TRUE)</f>
        <v>4.0211953808235975E-3</v>
      </c>
      <c r="W129" s="26"/>
    </row>
    <row r="130" spans="10:23" x14ac:dyDescent="0.25">
      <c r="J130" s="26">
        <f t="shared" si="25"/>
        <v>5.4797435035131249E-3</v>
      </c>
      <c r="K130" s="26"/>
      <c r="L130" s="26">
        <f t="shared" si="26"/>
        <v>1.3749635789420966E-2</v>
      </c>
      <c r="M130" s="26"/>
      <c r="N130" s="26">
        <f>SUM(N$53:N55)/SUM(N$53:N$75)</f>
        <v>0.13043478260869565</v>
      </c>
      <c r="O130" s="26"/>
      <c r="P130" s="26">
        <f t="shared" si="27"/>
        <v>1.9627949022479319E-2</v>
      </c>
      <c r="Q130" s="26"/>
      <c r="R130" s="26">
        <f t="shared" si="28"/>
        <v>1.1501256615689272E-2</v>
      </c>
      <c r="S130" s="26"/>
      <c r="T130" s="26">
        <f t="shared" si="29"/>
        <v>1.944096448980023E-2</v>
      </c>
      <c r="U130" s="26"/>
      <c r="V130" s="26">
        <f t="shared" si="30"/>
        <v>8.4514635500962509E-3</v>
      </c>
      <c r="W130" s="26"/>
    </row>
    <row r="131" spans="10:23" x14ac:dyDescent="0.25">
      <c r="J131" s="26">
        <f t="shared" si="25"/>
        <v>1.1047714921949409E-2</v>
      </c>
      <c r="K131" s="26"/>
      <c r="L131" s="26">
        <f t="shared" si="26"/>
        <v>2.6315053116931757E-2</v>
      </c>
      <c r="M131" s="26"/>
      <c r="N131" s="26">
        <f>SUM(N$53:N56)/SUM(N$53:N$75)</f>
        <v>0.17391304347826086</v>
      </c>
      <c r="O131" s="26"/>
      <c r="P131" s="26">
        <f t="shared" si="27"/>
        <v>3.5876904826318667E-2</v>
      </c>
      <c r="Q131" s="26"/>
      <c r="R131" s="26">
        <f t="shared" si="28"/>
        <v>2.1950327973758701E-2</v>
      </c>
      <c r="S131" s="26"/>
      <c r="T131" s="26">
        <f t="shared" si="29"/>
        <v>4.4016803856646594E-2</v>
      </c>
      <c r="U131" s="26"/>
      <c r="V131" s="26">
        <f t="shared" si="30"/>
        <v>1.6695921153289571E-2</v>
      </c>
      <c r="W131" s="26"/>
    </row>
    <row r="132" spans="10:23" x14ac:dyDescent="0.25">
      <c r="J132" s="26">
        <f t="shared" si="25"/>
        <v>2.100309494856574E-2</v>
      </c>
      <c r="K132" s="26"/>
      <c r="L132" s="26">
        <f t="shared" si="26"/>
        <v>4.7308468989332067E-2</v>
      </c>
      <c r="M132" s="26"/>
      <c r="N132" s="26">
        <f>SUM(N$53:N57)/SUM(N$53:N$75)</f>
        <v>0.21739130434782608</v>
      </c>
      <c r="O132" s="26"/>
      <c r="P132" s="26">
        <f t="shared" si="27"/>
        <v>6.1797296518486346E-2</v>
      </c>
      <c r="Q132" s="26"/>
      <c r="R132" s="26">
        <f t="shared" si="28"/>
        <v>3.9485901387256675E-2</v>
      </c>
      <c r="S132" s="26"/>
      <c r="T132" s="26">
        <f t="shared" si="29"/>
        <v>8.6400100835141408E-2</v>
      </c>
      <c r="U132" s="26"/>
      <c r="V132" s="26">
        <f t="shared" si="30"/>
        <v>3.1029949680831954E-2</v>
      </c>
      <c r="W132" s="26"/>
    </row>
    <row r="133" spans="10:23" x14ac:dyDescent="0.25">
      <c r="J133" s="26">
        <f t="shared" si="25"/>
        <v>3.7685977405002534E-2</v>
      </c>
      <c r="K133" s="26"/>
      <c r="L133" s="26">
        <f t="shared" si="26"/>
        <v>7.9993180207658485E-2</v>
      </c>
      <c r="M133" s="26"/>
      <c r="N133" s="26">
        <f>SUM(N$53:N58)/SUM(N$53:N$75)</f>
        <v>0.2608695652173913</v>
      </c>
      <c r="O133" s="26"/>
      <c r="P133" s="26">
        <f t="shared" si="27"/>
        <v>0.1004411108397214</v>
      </c>
      <c r="Q133" s="26"/>
      <c r="R133" s="26">
        <f t="shared" si="28"/>
        <v>6.7023958650949428E-2</v>
      </c>
      <c r="S133" s="26"/>
      <c r="T133" s="26">
        <f t="shared" si="29"/>
        <v>0.15035726040389213</v>
      </c>
      <c r="U133" s="26"/>
      <c r="V133" s="26">
        <f t="shared" si="30"/>
        <v>5.431349797718682E-2</v>
      </c>
      <c r="W133" s="26"/>
    </row>
    <row r="134" spans="10:23" x14ac:dyDescent="0.25">
      <c r="J134" s="26">
        <f t="shared" si="25"/>
        <v>6.3888146404414897E-2</v>
      </c>
      <c r="K134" s="26"/>
      <c r="L134" s="26">
        <f t="shared" si="26"/>
        <v>0.12741324135715681</v>
      </c>
      <c r="M134" s="26"/>
      <c r="N134" s="26">
        <f>SUM(N$53:N59)/SUM(N$53:N$75)</f>
        <v>0.30434782608695654</v>
      </c>
      <c r="O134" s="26"/>
      <c r="P134" s="26">
        <f t="shared" si="27"/>
        <v>0.15428559072378181</v>
      </c>
      <c r="Q134" s="26"/>
      <c r="R134" s="26">
        <f t="shared" si="28"/>
        <v>0.10749255608769583</v>
      </c>
      <c r="S134" s="26"/>
      <c r="T134" s="26">
        <f t="shared" si="29"/>
        <v>0.23614615580406015</v>
      </c>
      <c r="U134" s="26"/>
      <c r="V134" s="26">
        <f t="shared" si="30"/>
        <v>8.9648517988411724E-2</v>
      </c>
      <c r="W134" s="26"/>
    </row>
    <row r="135" spans="10:23" x14ac:dyDescent="0.25">
      <c r="J135" s="26">
        <f t="shared" si="25"/>
        <v>0.10245877777401914</v>
      </c>
      <c r="K135" s="26"/>
      <c r="L135" s="26">
        <f t="shared" si="26"/>
        <v>0.19152474419883686</v>
      </c>
      <c r="M135" s="26"/>
      <c r="N135" s="26">
        <f>SUM(N$53:N60)/SUM(N$53:N$75)</f>
        <v>0.34782608695652173</v>
      </c>
      <c r="O135" s="26"/>
      <c r="P135" s="26">
        <f t="shared" si="27"/>
        <v>0.22440294695720225</v>
      </c>
      <c r="Q135" s="26"/>
      <c r="R135" s="26">
        <f t="shared" si="28"/>
        <v>0.163143808618574</v>
      </c>
      <c r="S135" s="26"/>
      <c r="T135" s="26">
        <f t="shared" si="29"/>
        <v>0.33971174816690825</v>
      </c>
      <c r="U135" s="26"/>
      <c r="V135" s="26">
        <f t="shared" si="30"/>
        <v>0.13974846523100395</v>
      </c>
      <c r="W135" s="26"/>
    </row>
    <row r="136" spans="10:23" x14ac:dyDescent="0.25">
      <c r="J136" s="26">
        <f t="shared" si="25"/>
        <v>0.15567327773864531</v>
      </c>
      <c r="K136" s="26"/>
      <c r="L136" s="26">
        <f t="shared" si="26"/>
        <v>0.27229781277567144</v>
      </c>
      <c r="M136" s="26"/>
      <c r="N136" s="26">
        <f>SUM(N$53:N61)/SUM(N$53:N$75)</f>
        <v>0.39130434782608697</v>
      </c>
      <c r="O136" s="26"/>
      <c r="P136" s="26">
        <f t="shared" si="27"/>
        <v>0.30973915189549944</v>
      </c>
      <c r="Q136" s="26"/>
      <c r="R136" s="26">
        <f t="shared" si="28"/>
        <v>0.23475881087469702</v>
      </c>
      <c r="S136" s="26"/>
      <c r="T136" s="26">
        <f t="shared" si="29"/>
        <v>0.45337163674293252</v>
      </c>
      <c r="U136" s="26"/>
      <c r="V136" s="26">
        <f t="shared" si="30"/>
        <v>0.20611441982483769</v>
      </c>
      <c r="W136" s="26"/>
    </row>
    <row r="137" spans="10:23" x14ac:dyDescent="0.25">
      <c r="J137" s="26">
        <f t="shared" si="25"/>
        <v>0.22448418367614298</v>
      </c>
      <c r="K137" s="26"/>
      <c r="L137" s="26">
        <f t="shared" si="26"/>
        <v>0.36712967551186843</v>
      </c>
      <c r="M137" s="26"/>
      <c r="N137" s="26">
        <f>SUM(N$53:N62)/SUM(N$53:N$75)</f>
        <v>0.43478260869565216</v>
      </c>
      <c r="O137" s="26"/>
      <c r="P137" s="26">
        <f t="shared" si="27"/>
        <v>0.4068046273343579</v>
      </c>
      <c r="Q137" s="26"/>
      <c r="R137" s="26">
        <f t="shared" si="28"/>
        <v>0.32099819023614473</v>
      </c>
      <c r="S137" s="26"/>
      <c r="T137" s="26">
        <f t="shared" si="29"/>
        <v>0.56771485130237975</v>
      </c>
      <c r="U137" s="26"/>
      <c r="V137" s="26">
        <f t="shared" si="30"/>
        <v>0.28824972885497835</v>
      </c>
      <c r="W137" s="26"/>
    </row>
    <row r="138" spans="10:23" x14ac:dyDescent="0.25">
      <c r="J138" s="26">
        <f t="shared" si="25"/>
        <v>0.30787896491284489</v>
      </c>
      <c r="K138" s="26"/>
      <c r="L138" s="26">
        <f t="shared" si="26"/>
        <v>0.47088234075748703</v>
      </c>
      <c r="M138" s="26"/>
      <c r="N138" s="26">
        <f>SUM(N$53:N63)/SUM(N$53:N$75)</f>
        <v>0.47826086956521741</v>
      </c>
      <c r="O138" s="26"/>
      <c r="P138" s="26">
        <f t="shared" si="27"/>
        <v>0.50999045742055982</v>
      </c>
      <c r="Q138" s="26"/>
      <c r="R138" s="26">
        <f t="shared" si="28"/>
        <v>0.4181788805839225</v>
      </c>
      <c r="S138" s="26"/>
      <c r="T138" s="26">
        <f t="shared" si="29"/>
        <v>0.67389698857787073</v>
      </c>
      <c r="U138" s="26"/>
      <c r="V138" s="26">
        <f t="shared" si="30"/>
        <v>0.38322076225529789</v>
      </c>
      <c r="W138" s="26"/>
    </row>
    <row r="139" spans="10:23" x14ac:dyDescent="0.25">
      <c r="J139" s="26">
        <f t="shared" si="25"/>
        <v>0.40260622409593327</v>
      </c>
      <c r="K139" s="26"/>
      <c r="L139" s="26">
        <f t="shared" si="26"/>
        <v>0.57666187246096445</v>
      </c>
      <c r="M139" s="26"/>
      <c r="N139" s="26">
        <f>SUM(N$53:N64)/SUM(N$53:N$75)</f>
        <v>0.52173913043478259</v>
      </c>
      <c r="O139" s="26"/>
      <c r="P139" s="26">
        <f t="shared" si="27"/>
        <v>0.61250824448527708</v>
      </c>
      <c r="Q139" s="26"/>
      <c r="R139" s="26">
        <f t="shared" si="28"/>
        <v>0.52065607116313106</v>
      </c>
      <c r="S139" s="26"/>
      <c r="T139" s="26">
        <f t="shared" si="29"/>
        <v>0.7654574230106731</v>
      </c>
      <c r="U139" s="26"/>
      <c r="V139" s="26">
        <f t="shared" si="30"/>
        <v>0.48581649973191099</v>
      </c>
      <c r="W139" s="26"/>
    </row>
    <row r="140" spans="10:23" x14ac:dyDescent="0.25">
      <c r="J140" s="26">
        <f t="shared" si="25"/>
        <v>0.50345385417531174</v>
      </c>
      <c r="K140" s="26"/>
      <c r="L140" s="26">
        <f t="shared" si="26"/>
        <v>0.67716080311049809</v>
      </c>
      <c r="M140" s="26"/>
      <c r="N140" s="26">
        <f>SUM(N$53:N65)/SUM(N$53:N$75)</f>
        <v>0.56521739130434778</v>
      </c>
      <c r="O140" s="26"/>
      <c r="P140" s="26">
        <f t="shared" si="27"/>
        <v>0.70770064110037378</v>
      </c>
      <c r="Q140" s="26"/>
      <c r="R140" s="26">
        <f t="shared" si="28"/>
        <v>0.62177847196239866</v>
      </c>
      <c r="S140" s="26"/>
      <c r="T140" s="26">
        <f t="shared" si="29"/>
        <v>0.83914614138384636</v>
      </c>
      <c r="U140" s="26"/>
      <c r="V140" s="26">
        <f t="shared" si="30"/>
        <v>0.58936515097942133</v>
      </c>
      <c r="W140" s="26"/>
    </row>
    <row r="141" spans="10:23" x14ac:dyDescent="0.25">
      <c r="J141" s="26">
        <f t="shared" si="25"/>
        <v>0.6040800632026595</v>
      </c>
      <c r="K141" s="26"/>
      <c r="L141" s="26">
        <f t="shared" si="26"/>
        <v>0.76613797500755298</v>
      </c>
      <c r="M141" s="26"/>
      <c r="N141" s="26">
        <f>SUM(N$53:N66)/SUM(N$53:N$75)</f>
        <v>0.60869565217391308</v>
      </c>
      <c r="O141" s="26"/>
      <c r="P141" s="26">
        <f t="shared" si="27"/>
        <v>0.79030996958871347</v>
      </c>
      <c r="Q141" s="26"/>
      <c r="R141" s="26">
        <f t="shared" si="28"/>
        <v>0.71515558639912757</v>
      </c>
      <c r="S141" s="26"/>
      <c r="T141" s="26">
        <f t="shared" si="29"/>
        <v>0.89474494392392601</v>
      </c>
      <c r="U141" s="26"/>
      <c r="V141" s="26">
        <f t="shared" si="30"/>
        <v>0.68700712723656576</v>
      </c>
      <c r="W141" s="26"/>
    </row>
    <row r="142" spans="10:23" x14ac:dyDescent="0.25">
      <c r="J142" s="26">
        <f t="shared" si="25"/>
        <v>0.69818474135233322</v>
      </c>
      <c r="K142" s="26"/>
      <c r="L142" s="26">
        <f t="shared" si="26"/>
        <v>0.83954759128847778</v>
      </c>
      <c r="M142" s="26"/>
      <c r="N142" s="26">
        <f>SUM(N$53:N67)/SUM(N$53:N$75)</f>
        <v>0.65217391304347827</v>
      </c>
      <c r="O142" s="26"/>
      <c r="P142" s="26">
        <f t="shared" si="27"/>
        <v>0.85731070268867038</v>
      </c>
      <c r="Q142" s="26"/>
      <c r="R142" s="26">
        <f t="shared" si="28"/>
        <v>0.79584310445865392</v>
      </c>
      <c r="S142" s="26"/>
      <c r="T142" s="26">
        <f t="shared" si="29"/>
        <v>0.93422710666133479</v>
      </c>
      <c r="U142" s="26"/>
      <c r="V142" s="26">
        <f t="shared" si="30"/>
        <v>0.77302834632671646</v>
      </c>
      <c r="W142" s="26"/>
    </row>
    <row r="143" spans="10:23" x14ac:dyDescent="0.25">
      <c r="J143" s="26">
        <f t="shared" si="25"/>
        <v>0.78066802397374213</v>
      </c>
      <c r="K143" s="26"/>
      <c r="L143" s="26">
        <f t="shared" si="26"/>
        <v>0.8959872347413721</v>
      </c>
      <c r="M143" s="26"/>
      <c r="N143" s="26">
        <f>SUM(N$53:N68)/SUM(N$53:N$75)</f>
        <v>0.69565217391304346</v>
      </c>
      <c r="O143" s="26"/>
      <c r="P143" s="26">
        <f t="shared" si="27"/>
        <v>0.90809780232212245</v>
      </c>
      <c r="Q143" s="26"/>
      <c r="R143" s="26">
        <f t="shared" si="28"/>
        <v>0.86108775933374027</v>
      </c>
      <c r="S143" s="26"/>
      <c r="T143" s="26">
        <f t="shared" si="29"/>
        <v>0.96070679362750622</v>
      </c>
      <c r="U143" s="26"/>
      <c r="V143" s="26">
        <f t="shared" si="30"/>
        <v>0.84383130348360158</v>
      </c>
      <c r="W143" s="26"/>
    </row>
    <row r="144" spans="10:23" x14ac:dyDescent="0.25">
      <c r="J144" s="26">
        <f t="shared" si="25"/>
        <v>0.84842829711749213</v>
      </c>
      <c r="K144" s="26"/>
      <c r="L144" s="26">
        <f t="shared" si="26"/>
        <v>0.93642360666839286</v>
      </c>
      <c r="M144" s="26"/>
      <c r="N144" s="26">
        <f>SUM(N$53:N69)/SUM(N$53:N$75)</f>
        <v>0.73913043478260865</v>
      </c>
      <c r="O144" s="26"/>
      <c r="P144" s="26">
        <f t="shared" si="27"/>
        <v>0.94407690681716572</v>
      </c>
      <c r="Q144" s="26"/>
      <c r="R144" s="26">
        <f t="shared" si="28"/>
        <v>0.91045694522385845</v>
      </c>
      <c r="S144" s="26"/>
      <c r="T144" s="26">
        <f t="shared" si="29"/>
        <v>0.97753135161550508</v>
      </c>
      <c r="U144" s="26"/>
      <c r="V144" s="26">
        <f t="shared" si="30"/>
        <v>0.89827827747114164</v>
      </c>
      <c r="W144" s="26"/>
    </row>
    <row r="145" spans="10:23" x14ac:dyDescent="0.25">
      <c r="J145" s="26">
        <f t="shared" si="25"/>
        <v>0.90060043727631722</v>
      </c>
      <c r="K145" s="26"/>
      <c r="L145" s="26">
        <f t="shared" si="26"/>
        <v>0.9634206553486111</v>
      </c>
      <c r="M145" s="26"/>
      <c r="N145" s="26">
        <f>SUM(N$53:N70)/SUM(N$53:N$75)</f>
        <v>0.78260869565217395</v>
      </c>
      <c r="O145" s="26"/>
      <c r="P145" s="26">
        <f t="shared" si="27"/>
        <v>0.96789845483107617</v>
      </c>
      <c r="Q145" s="26"/>
      <c r="R145" s="26">
        <f t="shared" si="28"/>
        <v>0.94541434662233081</v>
      </c>
      <c r="S145" s="26"/>
      <c r="T145" s="26">
        <f t="shared" si="29"/>
        <v>0.98768677619663769</v>
      </c>
      <c r="U145" s="26"/>
      <c r="V145" s="26">
        <f t="shared" si="30"/>
        <v>0.93739589035072102</v>
      </c>
      <c r="W145" s="26"/>
    </row>
    <row r="146" spans="10:23" x14ac:dyDescent="0.25">
      <c r="J146" s="26">
        <f t="shared" si="25"/>
        <v>0.9382496751594176</v>
      </c>
      <c r="K146" s="26"/>
      <c r="L146" s="26">
        <f t="shared" si="26"/>
        <v>0.98021704989530523</v>
      </c>
      <c r="M146" s="26"/>
      <c r="N146" s="26">
        <f>SUM(N$53:N71)/SUM(N$53:N$75)</f>
        <v>0.82608695652173914</v>
      </c>
      <c r="O146" s="26"/>
      <c r="P146" s="26">
        <f t="shared" si="27"/>
        <v>0.98263894210050873</v>
      </c>
      <c r="Q146" s="26"/>
      <c r="R146" s="26">
        <f t="shared" si="28"/>
        <v>0.96857730878017678</v>
      </c>
      <c r="S146" s="26"/>
      <c r="T146" s="26">
        <f t="shared" si="29"/>
        <v>0.99352476433259951</v>
      </c>
      <c r="U146" s="26"/>
      <c r="V146" s="26">
        <f t="shared" si="30"/>
        <v>0.96365299335654864</v>
      </c>
      <c r="W146" s="26"/>
    </row>
    <row r="147" spans="10:23" x14ac:dyDescent="0.25">
      <c r="J147" s="26">
        <f t="shared" si="25"/>
        <v>0.96371372265346555</v>
      </c>
      <c r="K147" s="26"/>
      <c r="L147" s="26">
        <f t="shared" si="26"/>
        <v>0.98995507554247975</v>
      </c>
      <c r="M147" s="26"/>
      <c r="N147" s="26">
        <f>SUM(N$53:N72)/SUM(N$53:N$75)</f>
        <v>0.86956521739130432</v>
      </c>
      <c r="O147" s="26"/>
      <c r="P147" s="26">
        <f t="shared" si="27"/>
        <v>0.99116356925357796</v>
      </c>
      <c r="Q147" s="26"/>
      <c r="R147" s="26">
        <f t="shared" si="28"/>
        <v>0.98293948985957857</v>
      </c>
      <c r="S147" s="26"/>
      <c r="T147" s="26"/>
      <c r="U147" s="26"/>
      <c r="V147" s="26">
        <f t="shared" si="30"/>
        <v>0.98011931837607158</v>
      </c>
      <c r="W147" s="26"/>
    </row>
    <row r="148" spans="10:23" x14ac:dyDescent="0.25">
      <c r="J148" s="26">
        <f t="shared" si="25"/>
        <v>0.97985552423850686</v>
      </c>
      <c r="K148" s="26"/>
      <c r="L148" s="26">
        <f t="shared" si="26"/>
        <v>0.99521621895937551</v>
      </c>
      <c r="M148" s="26"/>
      <c r="N148" s="26">
        <f>SUM(N$53:N73)/SUM(N$53:N$75)</f>
        <v>0.91304347826086951</v>
      </c>
      <c r="O148" s="26"/>
      <c r="P148" s="26">
        <f t="shared" si="27"/>
        <v>0.99577101288622816</v>
      </c>
      <c r="Q148" s="26"/>
      <c r="R148" s="26">
        <f t="shared" si="28"/>
        <v>0.99127279986008576</v>
      </c>
      <c r="S148" s="26"/>
      <c r="T148" s="26"/>
      <c r="U148" s="26"/>
      <c r="V148" s="26">
        <f t="shared" si="30"/>
        <v>0.98976696619297921</v>
      </c>
      <c r="W148" s="26"/>
    </row>
    <row r="149" spans="10:23" x14ac:dyDescent="0.25">
      <c r="J149" s="26">
        <f t="shared" si="25"/>
        <v>0.9894457636266295</v>
      </c>
      <c r="K149" s="26"/>
      <c r="L149" s="26">
        <f t="shared" si="26"/>
        <v>0.99786498119251865</v>
      </c>
      <c r="M149" s="26"/>
      <c r="N149" s="26">
        <f>SUM(N$53:N74)/SUM(N$53:N$75)</f>
        <v>0.95652173913043481</v>
      </c>
      <c r="O149" s="26"/>
      <c r="P149" s="26">
        <f t="shared" si="27"/>
        <v>0.9980983809666748</v>
      </c>
      <c r="Q149" s="26"/>
      <c r="R149" s="26">
        <f t="shared" si="28"/>
        <v>0.99579744939579373</v>
      </c>
      <c r="S149" s="26"/>
      <c r="T149" s="26"/>
      <c r="U149" s="26"/>
      <c r="V149" s="26">
        <f t="shared" si="30"/>
        <v>0.99504801860774839</v>
      </c>
      <c r="W149" s="26"/>
    </row>
    <row r="150" spans="10:23" x14ac:dyDescent="0.25">
      <c r="J150" s="26">
        <f t="shared" si="25"/>
        <v>0.99478598494345549</v>
      </c>
      <c r="K150" s="26"/>
      <c r="L150" s="26">
        <f t="shared" si="26"/>
        <v>0.99910765906175536</v>
      </c>
      <c r="M150" s="26"/>
      <c r="N150" s="26">
        <f>SUM(N$53:N75)/SUM(N$53:N$75)</f>
        <v>1</v>
      </c>
      <c r="O150" s="26"/>
      <c r="P150" s="26">
        <f t="shared" si="27"/>
        <v>0.99919710790620653</v>
      </c>
      <c r="Q150" s="26"/>
      <c r="R150" s="26">
        <f t="shared" si="28"/>
        <v>0.99809635947481989</v>
      </c>
      <c r="S150" s="26"/>
      <c r="T150" s="26"/>
      <c r="U150" s="26"/>
      <c r="V150" s="26">
        <f t="shared" si="30"/>
        <v>0.997748822910283</v>
      </c>
      <c r="W150" s="26"/>
    </row>
    <row r="152" spans="10:23" x14ac:dyDescent="0.25">
      <c r="J152" s="26" t="s">
        <v>72</v>
      </c>
      <c r="K152" s="26"/>
      <c r="L152" s="26" t="s">
        <v>73</v>
      </c>
      <c r="M152" s="26"/>
      <c r="N152" s="26" t="s">
        <v>74</v>
      </c>
      <c r="O152" s="26"/>
      <c r="P152" s="26" t="s">
        <v>75</v>
      </c>
      <c r="Q152" s="26"/>
      <c r="R152" s="26" t="s">
        <v>76</v>
      </c>
      <c r="S152" s="26"/>
      <c r="T152" s="26" t="s">
        <v>77</v>
      </c>
      <c r="U152" s="26"/>
      <c r="V152" s="26" t="s">
        <v>78</v>
      </c>
      <c r="W152" s="26"/>
    </row>
    <row r="153" spans="10:23" x14ac:dyDescent="0.25">
      <c r="J153" s="26">
        <f>ABS(J128-J103)</f>
        <v>8.7288399235710174E-4</v>
      </c>
      <c r="K153" s="26"/>
      <c r="L153" s="26">
        <f>ABS(L128-L103)</f>
        <v>1.0983924325962966E-3</v>
      </c>
      <c r="M153" s="26"/>
      <c r="N153" s="26">
        <f>ABS(N128-N103)</f>
        <v>4.1478260869565214E-2</v>
      </c>
      <c r="O153" s="26"/>
      <c r="P153" s="26">
        <f>ABS(P128-P103)</f>
        <v>2.891423996877173E-3</v>
      </c>
      <c r="Q153" s="26"/>
      <c r="R153" s="26">
        <f>ABS(R128-R103)</f>
        <v>6.3456789529151751E-4</v>
      </c>
      <c r="S153" s="26"/>
      <c r="T153" s="26">
        <f>ABS(T128-T103)</f>
        <v>1.6351600464930335E-4</v>
      </c>
      <c r="U153" s="26"/>
      <c r="V153" s="26">
        <f>ABS(V128-V103)</f>
        <v>2.0299187370821539E-4</v>
      </c>
      <c r="W153" s="26"/>
    </row>
    <row r="154" spans="10:23" x14ac:dyDescent="0.25">
      <c r="J154" s="26">
        <f t="shared" ref="J154:V175" si="31">ABS(J129-J104)</f>
        <v>5.6105339060033782E-4</v>
      </c>
      <c r="K154" s="26"/>
      <c r="L154" s="26">
        <f t="shared" si="31"/>
        <v>4.7411301572751864E-3</v>
      </c>
      <c r="M154" s="26"/>
      <c r="N154" s="26">
        <f t="shared" si="31"/>
        <v>3.4956521739130435E-2</v>
      </c>
      <c r="O154" s="26"/>
      <c r="P154" s="26">
        <f t="shared" si="31"/>
        <v>6.1000599484696246E-3</v>
      </c>
      <c r="Q154" s="26"/>
      <c r="R154" s="26">
        <f t="shared" si="31"/>
        <v>1.6747811327747705E-3</v>
      </c>
      <c r="S154" s="26"/>
      <c r="T154" s="26">
        <f t="shared" si="31"/>
        <v>7.8955347478254587E-4</v>
      </c>
      <c r="U154" s="26"/>
      <c r="V154" s="26">
        <f t="shared" si="31"/>
        <v>2.0211953808235974E-3</v>
      </c>
      <c r="W154" s="26"/>
    </row>
    <row r="155" spans="10:23" x14ac:dyDescent="0.25">
      <c r="J155" s="26">
        <f t="shared" si="31"/>
        <v>2.5202564964868753E-3</v>
      </c>
      <c r="K155" s="26"/>
      <c r="L155" s="26">
        <f t="shared" si="31"/>
        <v>2.5036421057903456E-4</v>
      </c>
      <c r="M155" s="26"/>
      <c r="N155" s="26">
        <f t="shared" si="31"/>
        <v>4.4434782608695655E-2</v>
      </c>
      <c r="O155" s="26"/>
      <c r="P155" s="26">
        <f t="shared" si="31"/>
        <v>4.4201471699054501E-3</v>
      </c>
      <c r="Q155" s="26"/>
      <c r="R155" s="26">
        <f t="shared" si="31"/>
        <v>1.5012566156892716E-3</v>
      </c>
      <c r="S155" s="26"/>
      <c r="T155" s="26">
        <f t="shared" si="31"/>
        <v>2.6031236865524769E-3</v>
      </c>
      <c r="U155" s="26"/>
      <c r="V155" s="26">
        <f t="shared" si="31"/>
        <v>5.5485364499037494E-3</v>
      </c>
      <c r="W155" s="26"/>
    </row>
    <row r="156" spans="10:23" x14ac:dyDescent="0.25">
      <c r="J156" s="26">
        <f t="shared" si="31"/>
        <v>2.952285078050591E-3</v>
      </c>
      <c r="K156" s="26"/>
      <c r="L156" s="26">
        <f t="shared" si="31"/>
        <v>2.3150531169317569E-3</v>
      </c>
      <c r="M156" s="26"/>
      <c r="N156" s="26">
        <f t="shared" si="31"/>
        <v>4.5913043478260862E-2</v>
      </c>
      <c r="O156" s="26"/>
      <c r="P156" s="26">
        <f t="shared" si="31"/>
        <v>3.812776569805644E-3</v>
      </c>
      <c r="Q156" s="26"/>
      <c r="R156" s="26">
        <f t="shared" si="31"/>
        <v>1.9503279737587004E-3</v>
      </c>
      <c r="S156" s="26"/>
      <c r="T156" s="26">
        <f t="shared" si="31"/>
        <v>7.9446595680694385E-3</v>
      </c>
      <c r="U156" s="26"/>
      <c r="V156" s="26">
        <f t="shared" si="31"/>
        <v>2.6959211532895707E-3</v>
      </c>
      <c r="W156" s="26"/>
    </row>
    <row r="157" spans="10:23" x14ac:dyDescent="0.25">
      <c r="J157" s="26">
        <f t="shared" si="31"/>
        <v>4.996905051434259E-3</v>
      </c>
      <c r="K157" s="26"/>
      <c r="L157" s="26">
        <f t="shared" si="31"/>
        <v>6.9153101066793399E-4</v>
      </c>
      <c r="M157" s="26"/>
      <c r="N157" s="26">
        <f t="shared" si="31"/>
        <v>3.7391304347826088E-2</v>
      </c>
      <c r="O157" s="26"/>
      <c r="P157" s="26">
        <f t="shared" si="31"/>
        <v>1.1697096117684741E-2</v>
      </c>
      <c r="Q157" s="26"/>
      <c r="R157" s="26">
        <f t="shared" si="31"/>
        <v>5.4859013872566725E-3</v>
      </c>
      <c r="S157" s="26"/>
      <c r="T157" s="26">
        <f t="shared" si="31"/>
        <v>1.6259820274019163E-2</v>
      </c>
      <c r="U157" s="26"/>
      <c r="V157" s="26">
        <f t="shared" si="31"/>
        <v>2.970050319168048E-3</v>
      </c>
      <c r="W157" s="26"/>
    </row>
    <row r="158" spans="10:23" x14ac:dyDescent="0.25">
      <c r="J158" s="26">
        <f t="shared" si="31"/>
        <v>3.6859774050025315E-3</v>
      </c>
      <c r="K158" s="26"/>
      <c r="L158" s="26">
        <f t="shared" si="31"/>
        <v>6.8197923415169726E-6</v>
      </c>
      <c r="M158" s="26"/>
      <c r="N158" s="26">
        <f t="shared" si="31"/>
        <v>4.48695652173913E-2</v>
      </c>
      <c r="O158" s="26"/>
      <c r="P158" s="26">
        <f t="shared" si="31"/>
        <v>2.4071003811819425E-4</v>
      </c>
      <c r="Q158" s="26"/>
      <c r="R158" s="26">
        <f t="shared" si="31"/>
        <v>9.7604134905057705E-4</v>
      </c>
      <c r="S158" s="26"/>
      <c r="T158" s="26">
        <f t="shared" si="31"/>
        <v>4.0646752335514458E-3</v>
      </c>
      <c r="U158" s="26"/>
      <c r="V158" s="26">
        <f t="shared" si="31"/>
        <v>2.0313497977186817E-2</v>
      </c>
      <c r="W158" s="26"/>
    </row>
    <row r="159" spans="10:23" x14ac:dyDescent="0.25">
      <c r="J159" s="26">
        <f t="shared" si="31"/>
        <v>5.8881464044148943E-3</v>
      </c>
      <c r="K159" s="26"/>
      <c r="L159" s="26">
        <f t="shared" si="31"/>
        <v>5.4132413571568172E-3</v>
      </c>
      <c r="M159" s="26"/>
      <c r="N159" s="26">
        <f t="shared" si="31"/>
        <v>6.0347826086956546E-2</v>
      </c>
      <c r="O159" s="26"/>
      <c r="P159" s="26">
        <f t="shared" si="31"/>
        <v>2.0270345267191792E-3</v>
      </c>
      <c r="Q159" s="26"/>
      <c r="R159" s="26">
        <f t="shared" si="31"/>
        <v>3.4925560876958306E-3</v>
      </c>
      <c r="S159" s="26"/>
      <c r="T159" s="26">
        <f t="shared" si="31"/>
        <v>1.7709282056565162E-2</v>
      </c>
      <c r="U159" s="26"/>
      <c r="V159" s="26">
        <f t="shared" si="31"/>
        <v>4.6351482011588285E-2</v>
      </c>
      <c r="W159" s="26"/>
    </row>
    <row r="160" spans="10:23" x14ac:dyDescent="0.25">
      <c r="J160" s="26">
        <f t="shared" si="31"/>
        <v>1.5412222259808539E-3</v>
      </c>
      <c r="K160" s="26"/>
      <c r="L160" s="26">
        <f t="shared" si="31"/>
        <v>9.5247441988368653E-3</v>
      </c>
      <c r="M160" s="26"/>
      <c r="N160" s="26">
        <f t="shared" si="31"/>
        <v>5.5826086956521748E-2</v>
      </c>
      <c r="O160" s="26"/>
      <c r="P160" s="26">
        <f t="shared" si="31"/>
        <v>8.0619829025171952E-3</v>
      </c>
      <c r="Q160" s="26"/>
      <c r="R160" s="26">
        <f t="shared" si="31"/>
        <v>1.6856191381425994E-2</v>
      </c>
      <c r="S160" s="26"/>
      <c r="T160" s="26">
        <f t="shared" si="31"/>
        <v>9.0504255216176666E-3</v>
      </c>
      <c r="U160" s="26"/>
      <c r="V160" s="26">
        <f t="shared" si="31"/>
        <v>3.7484652310039446E-3</v>
      </c>
      <c r="W160" s="26"/>
    </row>
    <row r="161" spans="10:23" x14ac:dyDescent="0.25">
      <c r="J161" s="26">
        <f t="shared" si="31"/>
        <v>1.1673277738645321E-2</v>
      </c>
      <c r="K161" s="26"/>
      <c r="L161" s="26">
        <f t="shared" si="31"/>
        <v>8.2978127756714315E-3</v>
      </c>
      <c r="M161" s="26"/>
      <c r="N161" s="26">
        <f t="shared" si="31"/>
        <v>5.9304347826086956E-2</v>
      </c>
      <c r="O161" s="26"/>
      <c r="P161" s="26">
        <f t="shared" si="31"/>
        <v>2.8860986055025406E-3</v>
      </c>
      <c r="Q161" s="26"/>
      <c r="R161" s="26">
        <f t="shared" si="31"/>
        <v>1.5241189125302979E-2</v>
      </c>
      <c r="S161" s="26"/>
      <c r="T161" s="26">
        <f t="shared" si="31"/>
        <v>7.5502069444422504E-3</v>
      </c>
      <c r="U161" s="26"/>
      <c r="V161" s="26">
        <f t="shared" si="31"/>
        <v>0.1018855801751623</v>
      </c>
      <c r="W161" s="26"/>
    </row>
    <row r="162" spans="10:23" x14ac:dyDescent="0.25">
      <c r="J162" s="26">
        <f t="shared" si="31"/>
        <v>1.2484183676142985E-2</v>
      </c>
      <c r="K162" s="26"/>
      <c r="L162" s="26">
        <f t="shared" si="31"/>
        <v>3.129675511868435E-3</v>
      </c>
      <c r="M162" s="26"/>
      <c r="N162" s="26">
        <f t="shared" si="31"/>
        <v>5.2782608695652156E-2</v>
      </c>
      <c r="O162" s="26"/>
      <c r="P162" s="26">
        <f t="shared" si="31"/>
        <v>1.4037056032375539E-2</v>
      </c>
      <c r="Q162" s="26"/>
      <c r="R162" s="26">
        <f t="shared" si="31"/>
        <v>5.0018097638552805E-3</v>
      </c>
      <c r="S162" s="26"/>
      <c r="T162" s="26">
        <f t="shared" si="31"/>
        <v>1.344747334691887E-2</v>
      </c>
      <c r="U162" s="26"/>
      <c r="V162" s="26">
        <f t="shared" si="31"/>
        <v>1.9750271145021647E-2</v>
      </c>
      <c r="W162" s="26"/>
    </row>
    <row r="163" spans="10:23" x14ac:dyDescent="0.25">
      <c r="J163" s="26">
        <f t="shared" si="31"/>
        <v>1.2121035087155119E-2</v>
      </c>
      <c r="K163" s="26"/>
      <c r="L163" s="26">
        <f t="shared" si="31"/>
        <v>3.117659242512949E-3</v>
      </c>
      <c r="M163" s="26"/>
      <c r="N163" s="26">
        <f t="shared" si="31"/>
        <v>4.0260869565217405E-2</v>
      </c>
      <c r="O163" s="26"/>
      <c r="P163" s="26">
        <f t="shared" si="31"/>
        <v>2.7083690876033351E-2</v>
      </c>
      <c r="Q163" s="26"/>
      <c r="R163" s="26">
        <f t="shared" si="31"/>
        <v>7.8211194160774933E-3</v>
      </c>
      <c r="S163" s="26"/>
      <c r="T163" s="26">
        <f t="shared" si="31"/>
        <v>1.5481768937159357E-2</v>
      </c>
      <c r="U163" s="26"/>
      <c r="V163" s="26">
        <f t="shared" si="31"/>
        <v>0.10877923774470211</v>
      </c>
      <c r="W163" s="26"/>
    </row>
    <row r="164" spans="10:23" x14ac:dyDescent="0.25">
      <c r="J164" s="26">
        <f t="shared" si="31"/>
        <v>9.3937759040667035E-3</v>
      </c>
      <c r="K164" s="26"/>
      <c r="L164" s="26">
        <f t="shared" si="31"/>
        <v>1.5338127539035518E-2</v>
      </c>
      <c r="M164" s="26"/>
      <c r="N164" s="26">
        <f t="shared" si="31"/>
        <v>3.7739130434782608E-2</v>
      </c>
      <c r="O164" s="26"/>
      <c r="P164" s="26">
        <f t="shared" si="31"/>
        <v>1.0738248500694825E-2</v>
      </c>
      <c r="Q164" s="26"/>
      <c r="R164" s="26">
        <f t="shared" si="31"/>
        <v>1.2656071163131055E-2</v>
      </c>
      <c r="S164" s="26"/>
      <c r="T164" s="26">
        <f t="shared" si="31"/>
        <v>7.3639113575385551E-5</v>
      </c>
      <c r="U164" s="26"/>
      <c r="V164" s="26">
        <f t="shared" si="31"/>
        <v>6.1835002680890039E-3</v>
      </c>
      <c r="W164" s="26"/>
    </row>
    <row r="165" spans="10:23" x14ac:dyDescent="0.25">
      <c r="J165" s="26">
        <f t="shared" si="31"/>
        <v>8.5461458246882671E-3</v>
      </c>
      <c r="K165" s="26"/>
      <c r="L165" s="26">
        <f t="shared" si="31"/>
        <v>2.6839196889501871E-2</v>
      </c>
      <c r="M165" s="26"/>
      <c r="N165" s="26">
        <f t="shared" si="31"/>
        <v>5.121739130434777E-2</v>
      </c>
      <c r="O165" s="26"/>
      <c r="P165" s="26">
        <f t="shared" si="31"/>
        <v>2.8581144105510603E-4</v>
      </c>
      <c r="Q165" s="26"/>
      <c r="R165" s="26">
        <f t="shared" si="31"/>
        <v>9.7784719623986716E-3</v>
      </c>
      <c r="S165" s="26"/>
      <c r="T165" s="26">
        <f t="shared" si="31"/>
        <v>4.5412333656525972E-3</v>
      </c>
      <c r="U165" s="26"/>
      <c r="V165" s="26">
        <f t="shared" si="31"/>
        <v>0.11463484902057863</v>
      </c>
      <c r="W165" s="26"/>
    </row>
    <row r="166" spans="10:23" x14ac:dyDescent="0.25">
      <c r="J166" s="26">
        <f t="shared" si="31"/>
        <v>1.9199367973404824E-3</v>
      </c>
      <c r="K166" s="26"/>
      <c r="L166" s="26">
        <f t="shared" si="31"/>
        <v>2.3862024992447051E-2</v>
      </c>
      <c r="M166" s="26"/>
      <c r="N166" s="26">
        <f t="shared" si="31"/>
        <v>4.0695652173913133E-2</v>
      </c>
      <c r="O166" s="26"/>
      <c r="P166" s="26">
        <f t="shared" si="31"/>
        <v>8.7468433362084541E-3</v>
      </c>
      <c r="Q166" s="26"/>
      <c r="R166" s="26">
        <f t="shared" si="31"/>
        <v>1.1555863991276061E-3</v>
      </c>
      <c r="S166" s="26"/>
      <c r="T166" s="26">
        <f t="shared" si="31"/>
        <v>6.9693928217215984E-3</v>
      </c>
      <c r="U166" s="26"/>
      <c r="V166" s="26">
        <f t="shared" si="31"/>
        <v>1.6992872763434197E-2</v>
      </c>
      <c r="W166" s="26"/>
    </row>
    <row r="167" spans="10:23" x14ac:dyDescent="0.25">
      <c r="J167" s="26">
        <f t="shared" si="31"/>
        <v>1.8152586476667398E-3</v>
      </c>
      <c r="K167" s="26"/>
      <c r="L167" s="26">
        <f t="shared" si="31"/>
        <v>1.24524087115222E-2</v>
      </c>
      <c r="M167" s="26"/>
      <c r="N167" s="26">
        <f t="shared" si="31"/>
        <v>3.817391304347828E-2</v>
      </c>
      <c r="O167" s="26"/>
      <c r="P167" s="26">
        <f t="shared" si="31"/>
        <v>1.161931992313936E-2</v>
      </c>
      <c r="Q167" s="26"/>
      <c r="R167" s="26">
        <f t="shared" si="31"/>
        <v>1.5689554134612482E-4</v>
      </c>
      <c r="S167" s="26"/>
      <c r="T167" s="26">
        <f t="shared" si="31"/>
        <v>4.3673872224569976E-3</v>
      </c>
      <c r="U167" s="26"/>
      <c r="V167" s="26">
        <f t="shared" si="31"/>
        <v>7.0971653673283508E-2</v>
      </c>
      <c r="W167" s="26"/>
    </row>
    <row r="168" spans="10:23" x14ac:dyDescent="0.25">
      <c r="J168" s="26">
        <f t="shared" si="31"/>
        <v>2.6680239737421063E-3</v>
      </c>
      <c r="K168" s="26"/>
      <c r="L168" s="26">
        <f t="shared" si="31"/>
        <v>1.9872347413720792E-3</v>
      </c>
      <c r="M168" s="26"/>
      <c r="N168" s="26">
        <f t="shared" si="31"/>
        <v>1.9652173913043414E-2</v>
      </c>
      <c r="O168" s="26"/>
      <c r="P168" s="26">
        <f t="shared" si="31"/>
        <v>1.4310227171821843E-2</v>
      </c>
      <c r="Q168" s="26"/>
      <c r="R168" s="26">
        <f t="shared" si="31"/>
        <v>1.0877593337402791E-3</v>
      </c>
      <c r="S168" s="26"/>
      <c r="T168" s="26">
        <f t="shared" si="31"/>
        <v>7.8695394814753961E-4</v>
      </c>
      <c r="U168" s="26"/>
      <c r="V168" s="26">
        <f t="shared" si="31"/>
        <v>1.6869651639839223E-4</v>
      </c>
      <c r="W168" s="26"/>
    </row>
    <row r="169" spans="10:23" x14ac:dyDescent="0.25">
      <c r="J169" s="26">
        <f t="shared" si="31"/>
        <v>2.4282971174921508E-3</v>
      </c>
      <c r="K169" s="26"/>
      <c r="L169" s="26">
        <f t="shared" si="31"/>
        <v>8.4236066683928135E-3</v>
      </c>
      <c r="M169" s="26"/>
      <c r="N169" s="26">
        <f t="shared" si="31"/>
        <v>2.1130434782608676E-2</v>
      </c>
      <c r="O169" s="26"/>
      <c r="P169" s="26">
        <f t="shared" si="31"/>
        <v>1.814876749968497E-3</v>
      </c>
      <c r="Q169" s="26"/>
      <c r="R169" s="26">
        <f t="shared" si="31"/>
        <v>4.4569452238584217E-3</v>
      </c>
      <c r="S169" s="26"/>
      <c r="T169" s="26">
        <f t="shared" si="31"/>
        <v>2.4285682241742546E-3</v>
      </c>
      <c r="U169" s="26"/>
      <c r="V169" s="26">
        <f t="shared" si="31"/>
        <v>3.3721722528858411E-2</v>
      </c>
      <c r="W169" s="26"/>
    </row>
    <row r="170" spans="10:23" x14ac:dyDescent="0.25">
      <c r="J170" s="26">
        <f t="shared" si="31"/>
        <v>2.6004372763172023E-3</v>
      </c>
      <c r="K170" s="26"/>
      <c r="L170" s="26">
        <f t="shared" si="31"/>
        <v>1.9420655348611149E-2</v>
      </c>
      <c r="M170" s="26"/>
      <c r="N170" s="26">
        <f t="shared" si="31"/>
        <v>3.0608695652173945E-2</v>
      </c>
      <c r="O170" s="26"/>
      <c r="P170" s="26">
        <f t="shared" si="31"/>
        <v>1.9665911036212957E-3</v>
      </c>
      <c r="Q170" s="26"/>
      <c r="R170" s="26">
        <f t="shared" si="31"/>
        <v>2.5856533776691393E-3</v>
      </c>
      <c r="S170" s="26"/>
      <c r="T170" s="26">
        <f t="shared" si="31"/>
        <v>8.3052077712981731E-3</v>
      </c>
      <c r="U170" s="26"/>
      <c r="V170" s="26">
        <f t="shared" si="31"/>
        <v>5.3958903507209666E-3</v>
      </c>
      <c r="W170" s="26"/>
    </row>
    <row r="171" spans="10:23" x14ac:dyDescent="0.25">
      <c r="J171" s="26">
        <f t="shared" si="31"/>
        <v>2.4967515941765051E-4</v>
      </c>
      <c r="K171" s="26"/>
      <c r="L171" s="26">
        <f t="shared" si="31"/>
        <v>8.2170498953052507E-3</v>
      </c>
      <c r="M171" s="26"/>
      <c r="N171" s="26">
        <f t="shared" si="31"/>
        <v>1.6086956521739082E-2</v>
      </c>
      <c r="O171" s="26"/>
      <c r="P171" s="26">
        <f t="shared" si="31"/>
        <v>6.7501424479732286E-4</v>
      </c>
      <c r="Q171" s="26"/>
      <c r="R171" s="26">
        <f t="shared" si="31"/>
        <v>5.7730878017681064E-4</v>
      </c>
      <c r="S171" s="26"/>
      <c r="T171" s="26">
        <f t="shared" si="31"/>
        <v>8.4792436834324469E-3</v>
      </c>
      <c r="U171" s="26"/>
      <c r="V171" s="26">
        <f t="shared" si="31"/>
        <v>8.3470066434513379E-3</v>
      </c>
      <c r="W171" s="26"/>
    </row>
    <row r="172" spans="10:23" x14ac:dyDescent="0.25">
      <c r="J172" s="26">
        <f t="shared" si="31"/>
        <v>3.7137226534655898E-3</v>
      </c>
      <c r="K172" s="26"/>
      <c r="L172" s="26">
        <f t="shared" si="31"/>
        <v>9.9550755424797632E-3</v>
      </c>
      <c r="M172" s="26"/>
      <c r="N172" s="26">
        <f t="shared" si="31"/>
        <v>8.434782608695679E-3</v>
      </c>
      <c r="O172" s="26"/>
      <c r="P172" s="26">
        <f t="shared" si="31"/>
        <v>3.1876173497703553E-3</v>
      </c>
      <c r="Q172" s="26"/>
      <c r="R172" s="26">
        <f t="shared" si="31"/>
        <v>9.3948985957859055E-4</v>
      </c>
      <c r="S172" s="26"/>
      <c r="T172" s="26"/>
      <c r="U172" s="26"/>
      <c r="V172" s="26">
        <f t="shared" si="31"/>
        <v>8.1193183760716048E-3</v>
      </c>
      <c r="W172" s="26"/>
    </row>
    <row r="173" spans="10:23" x14ac:dyDescent="0.25">
      <c r="J173" s="26">
        <f t="shared" si="31"/>
        <v>3.85552423850688E-3</v>
      </c>
      <c r="K173" s="26"/>
      <c r="L173" s="26">
        <f t="shared" si="31"/>
        <v>5.2162189593755182E-3</v>
      </c>
      <c r="M173" s="26"/>
      <c r="N173" s="26">
        <f t="shared" si="31"/>
        <v>1.0956521739130531E-2</v>
      </c>
      <c r="O173" s="26"/>
      <c r="P173" s="26">
        <f t="shared" si="31"/>
        <v>2.209710817077104E-4</v>
      </c>
      <c r="Q173" s="26"/>
      <c r="R173" s="26">
        <f t="shared" si="31"/>
        <v>7.2720013991423027E-4</v>
      </c>
      <c r="S173" s="26"/>
      <c r="T173" s="26"/>
      <c r="U173" s="26"/>
      <c r="V173" s="26">
        <f t="shared" si="31"/>
        <v>4.2330338070207807E-3</v>
      </c>
      <c r="W173" s="26"/>
    </row>
    <row r="174" spans="10:23" x14ac:dyDescent="0.25">
      <c r="J174" s="26">
        <f t="shared" si="31"/>
        <v>3.4457636266295166E-3</v>
      </c>
      <c r="K174" s="26"/>
      <c r="L174" s="26">
        <f t="shared" si="31"/>
        <v>1.3501880748134631E-4</v>
      </c>
      <c r="M174" s="26"/>
      <c r="N174" s="26">
        <f t="shared" si="31"/>
        <v>3.4782608695651529E-3</v>
      </c>
      <c r="O174" s="26"/>
      <c r="P174" s="26">
        <f t="shared" si="31"/>
        <v>1.0238898270686914E-4</v>
      </c>
      <c r="Q174" s="26"/>
      <c r="R174" s="26">
        <f t="shared" si="31"/>
        <v>2.2025506042062659E-3</v>
      </c>
      <c r="S174" s="26"/>
      <c r="T174" s="26"/>
      <c r="U174" s="26"/>
      <c r="V174" s="26">
        <f t="shared" si="31"/>
        <v>1.0480186077483911E-3</v>
      </c>
      <c r="W174" s="26"/>
    </row>
    <row r="175" spans="10:23" x14ac:dyDescent="0.25">
      <c r="J175" s="26">
        <f t="shared" si="31"/>
        <v>5.2140150565445076E-3</v>
      </c>
      <c r="K175" s="26"/>
      <c r="L175" s="26">
        <f t="shared" si="31"/>
        <v>8.9234093824464011E-4</v>
      </c>
      <c r="M175" s="26"/>
      <c r="N175" s="26">
        <f t="shared" si="31"/>
        <v>0</v>
      </c>
      <c r="O175" s="26"/>
      <c r="P175" s="26">
        <f t="shared" si="31"/>
        <v>8.0289209379347248E-4</v>
      </c>
      <c r="Q175" s="26"/>
      <c r="R175" s="26">
        <f t="shared" si="31"/>
        <v>1.9036405251801058E-3</v>
      </c>
      <c r="S175" s="26"/>
      <c r="T175" s="26"/>
      <c r="U175" s="26"/>
      <c r="V175" s="26">
        <f t="shared" si="31"/>
        <v>2.2511770897170047E-3</v>
      </c>
      <c r="W175" s="26"/>
    </row>
    <row r="176" spans="10:23" x14ac:dyDescent="0.25">
      <c r="J176" s="26"/>
      <c r="K176" s="26"/>
    </row>
  </sheetData>
  <mergeCells count="1009"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55:K55"/>
    <mergeCell ref="J44:K44"/>
    <mergeCell ref="J45:K45"/>
    <mergeCell ref="J46:K46"/>
    <mergeCell ref="J47:K47"/>
    <mergeCell ref="J48:K48"/>
    <mergeCell ref="J49:K49"/>
    <mergeCell ref="J52:K52"/>
    <mergeCell ref="J53:K53"/>
    <mergeCell ref="J54:K54"/>
    <mergeCell ref="J50:K50"/>
    <mergeCell ref="V1:W1"/>
    <mergeCell ref="J27:K27"/>
    <mergeCell ref="J28:K28"/>
    <mergeCell ref="J29:K29"/>
    <mergeCell ref="J30:K30"/>
    <mergeCell ref="R1:S1"/>
    <mergeCell ref="T1:U1"/>
    <mergeCell ref="R27:S27"/>
    <mergeCell ref="T27:U27"/>
    <mergeCell ref="V27:W27"/>
    <mergeCell ref="R28:S28"/>
    <mergeCell ref="T28:U28"/>
    <mergeCell ref="V28:W28"/>
    <mergeCell ref="R29:S29"/>
    <mergeCell ref="T29:U29"/>
    <mergeCell ref="V29:W29"/>
    <mergeCell ref="J62:K62"/>
    <mergeCell ref="L40:M40"/>
    <mergeCell ref="L41:M41"/>
    <mergeCell ref="L32:M32"/>
    <mergeCell ref="L33:M33"/>
    <mergeCell ref="L34:M34"/>
    <mergeCell ref="L35:M35"/>
    <mergeCell ref="L36:M36"/>
    <mergeCell ref="N50:O50"/>
    <mergeCell ref="J31:K31"/>
    <mergeCell ref="J1:K1"/>
    <mergeCell ref="L1:M1"/>
    <mergeCell ref="N1:O1"/>
    <mergeCell ref="P1:Q1"/>
    <mergeCell ref="L27:M27"/>
    <mergeCell ref="L28:M28"/>
    <mergeCell ref="P27:Q27"/>
    <mergeCell ref="P28:Q28"/>
    <mergeCell ref="P29:Q29"/>
    <mergeCell ref="P30:Q30"/>
    <mergeCell ref="R30:S30"/>
    <mergeCell ref="T30:U30"/>
    <mergeCell ref="V30:W30"/>
    <mergeCell ref="N31:O31"/>
    <mergeCell ref="P31:Q31"/>
    <mergeCell ref="R31:S31"/>
    <mergeCell ref="T31:U31"/>
    <mergeCell ref="V31:W31"/>
    <mergeCell ref="L47:M47"/>
    <mergeCell ref="L48:M48"/>
    <mergeCell ref="P34:Q34"/>
    <mergeCell ref="R34:S34"/>
    <mergeCell ref="T34:U34"/>
    <mergeCell ref="V34:W34"/>
    <mergeCell ref="P35:Q35"/>
    <mergeCell ref="R35:S35"/>
    <mergeCell ref="T35:U35"/>
    <mergeCell ref="V35:W35"/>
    <mergeCell ref="P32:Q32"/>
    <mergeCell ref="R32:S32"/>
    <mergeCell ref="T32:U32"/>
    <mergeCell ref="V32:W32"/>
    <mergeCell ref="P33:Q33"/>
    <mergeCell ref="R33:S33"/>
    <mergeCell ref="T33:U33"/>
    <mergeCell ref="V33:W33"/>
    <mergeCell ref="P38:Q38"/>
    <mergeCell ref="R38:S38"/>
    <mergeCell ref="L49:M49"/>
    <mergeCell ref="L50:M50"/>
    <mergeCell ref="N27:O27"/>
    <mergeCell ref="N28:O28"/>
    <mergeCell ref="N29:O29"/>
    <mergeCell ref="N30:O30"/>
    <mergeCell ref="N32:O32"/>
    <mergeCell ref="N34:O34"/>
    <mergeCell ref="N36:O36"/>
    <mergeCell ref="N38:O38"/>
    <mergeCell ref="N40:O40"/>
    <mergeCell ref="N42:O42"/>
    <mergeCell ref="N44:O44"/>
    <mergeCell ref="N46:O46"/>
    <mergeCell ref="L42:M42"/>
    <mergeCell ref="L43:M43"/>
    <mergeCell ref="L44:M44"/>
    <mergeCell ref="L45:M45"/>
    <mergeCell ref="L46:M46"/>
    <mergeCell ref="L37:M37"/>
    <mergeCell ref="L38:M38"/>
    <mergeCell ref="L39:M39"/>
    <mergeCell ref="N35:O35"/>
    <mergeCell ref="N33:O33"/>
    <mergeCell ref="L29:M29"/>
    <mergeCell ref="L30:M30"/>
    <mergeCell ref="L31:M31"/>
    <mergeCell ref="N43:O43"/>
    <mergeCell ref="N47:O47"/>
    <mergeCell ref="T38:U38"/>
    <mergeCell ref="V38:W38"/>
    <mergeCell ref="N39:O39"/>
    <mergeCell ref="P39:Q39"/>
    <mergeCell ref="R39:S39"/>
    <mergeCell ref="T39:U39"/>
    <mergeCell ref="V39:W39"/>
    <mergeCell ref="P36:Q36"/>
    <mergeCell ref="R36:S36"/>
    <mergeCell ref="T36:U36"/>
    <mergeCell ref="V36:W36"/>
    <mergeCell ref="N37:O37"/>
    <mergeCell ref="P37:Q37"/>
    <mergeCell ref="R37:S37"/>
    <mergeCell ref="T37:U37"/>
    <mergeCell ref="V37:W37"/>
    <mergeCell ref="P42:Q42"/>
    <mergeCell ref="R42:S42"/>
    <mergeCell ref="T42:U42"/>
    <mergeCell ref="V42:W42"/>
    <mergeCell ref="P43:Q43"/>
    <mergeCell ref="R43:S43"/>
    <mergeCell ref="T43:U43"/>
    <mergeCell ref="V43:W43"/>
    <mergeCell ref="P40:Q40"/>
    <mergeCell ref="R40:S40"/>
    <mergeCell ref="T40:U40"/>
    <mergeCell ref="V40:W40"/>
    <mergeCell ref="N41:O41"/>
    <mergeCell ref="P41:Q41"/>
    <mergeCell ref="R41:S41"/>
    <mergeCell ref="T41:U41"/>
    <mergeCell ref="V41:W41"/>
    <mergeCell ref="P46:Q46"/>
    <mergeCell ref="R46:S46"/>
    <mergeCell ref="T46:U46"/>
    <mergeCell ref="V46:W46"/>
    <mergeCell ref="P47:Q47"/>
    <mergeCell ref="R47:S47"/>
    <mergeCell ref="T47:U47"/>
    <mergeCell ref="V47:W47"/>
    <mergeCell ref="P44:Q44"/>
    <mergeCell ref="R44:S44"/>
    <mergeCell ref="T44:U44"/>
    <mergeCell ref="V44:W44"/>
    <mergeCell ref="N45:O45"/>
    <mergeCell ref="P45:Q45"/>
    <mergeCell ref="R45:S45"/>
    <mergeCell ref="T45:U45"/>
    <mergeCell ref="V45:W45"/>
    <mergeCell ref="P50:Q50"/>
    <mergeCell ref="R50:S50"/>
    <mergeCell ref="T50:U50"/>
    <mergeCell ref="V50:W50"/>
    <mergeCell ref="N49:O49"/>
    <mergeCell ref="P49:Q49"/>
    <mergeCell ref="R49:S49"/>
    <mergeCell ref="T49:U49"/>
    <mergeCell ref="V49:W49"/>
    <mergeCell ref="N48:O48"/>
    <mergeCell ref="P48:Q48"/>
    <mergeCell ref="R48:S48"/>
    <mergeCell ref="T48:U48"/>
    <mergeCell ref="V48:W48"/>
    <mergeCell ref="N74:O74"/>
    <mergeCell ref="N75:O75"/>
    <mergeCell ref="N72:O72"/>
    <mergeCell ref="N73:O73"/>
    <mergeCell ref="N53:O53"/>
    <mergeCell ref="P53:Q53"/>
    <mergeCell ref="R53:S53"/>
    <mergeCell ref="T53:U53"/>
    <mergeCell ref="V53:W53"/>
    <mergeCell ref="P65:Q65"/>
    <mergeCell ref="P66:Q66"/>
    <mergeCell ref="P67:Q67"/>
    <mergeCell ref="N69:O69"/>
    <mergeCell ref="N70:O70"/>
    <mergeCell ref="N71:O71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68:O68"/>
    <mergeCell ref="P55:Q55"/>
    <mergeCell ref="P56:Q56"/>
    <mergeCell ref="J73:K73"/>
    <mergeCell ref="J74:K74"/>
    <mergeCell ref="J75:K75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J68:K68"/>
    <mergeCell ref="J69:K69"/>
    <mergeCell ref="J70:K70"/>
    <mergeCell ref="J71:K71"/>
    <mergeCell ref="J72:K72"/>
    <mergeCell ref="J67:K67"/>
    <mergeCell ref="J56:K56"/>
    <mergeCell ref="J57:K57"/>
    <mergeCell ref="L75:M75"/>
    <mergeCell ref="J63:K63"/>
    <mergeCell ref="J64:K64"/>
    <mergeCell ref="J65:K65"/>
    <mergeCell ref="J66:K66"/>
    <mergeCell ref="J58:K58"/>
    <mergeCell ref="J59:K59"/>
    <mergeCell ref="J60:K60"/>
    <mergeCell ref="J61:K61"/>
    <mergeCell ref="L70:M70"/>
    <mergeCell ref="L71:M71"/>
    <mergeCell ref="L72:M72"/>
    <mergeCell ref="L73:M73"/>
    <mergeCell ref="L74:M74"/>
    <mergeCell ref="L65:M65"/>
    <mergeCell ref="L66:M66"/>
    <mergeCell ref="L67:M67"/>
    <mergeCell ref="L68:M68"/>
    <mergeCell ref="L69:M69"/>
    <mergeCell ref="P73:Q73"/>
    <mergeCell ref="P74:Q74"/>
    <mergeCell ref="P75:Q75"/>
    <mergeCell ref="R54:S54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P68:Q68"/>
    <mergeCell ref="P69:Q69"/>
    <mergeCell ref="P70:Q70"/>
    <mergeCell ref="P71:Q71"/>
    <mergeCell ref="P72:Q72"/>
    <mergeCell ref="P54:Q54"/>
    <mergeCell ref="P57:Q57"/>
    <mergeCell ref="P58:Q58"/>
    <mergeCell ref="P59:Q59"/>
    <mergeCell ref="P60:Q60"/>
    <mergeCell ref="P61:Q61"/>
    <mergeCell ref="P62:Q62"/>
    <mergeCell ref="P63:Q63"/>
    <mergeCell ref="P64:Q64"/>
    <mergeCell ref="T75:U75"/>
    <mergeCell ref="T66:U66"/>
    <mergeCell ref="T67:U67"/>
    <mergeCell ref="T68:U68"/>
    <mergeCell ref="T69:U69"/>
    <mergeCell ref="T70:U70"/>
    <mergeCell ref="R72:S72"/>
    <mergeCell ref="R73:S73"/>
    <mergeCell ref="R74:S74"/>
    <mergeCell ref="R75:S75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R67:S67"/>
    <mergeCell ref="R68:S68"/>
    <mergeCell ref="R69:S69"/>
    <mergeCell ref="R70:S70"/>
    <mergeCell ref="R71:S71"/>
    <mergeCell ref="V74:W74"/>
    <mergeCell ref="V75:W75"/>
    <mergeCell ref="L52:M52"/>
    <mergeCell ref="N52:O52"/>
    <mergeCell ref="P52:Q52"/>
    <mergeCell ref="R52:S52"/>
    <mergeCell ref="T52:U52"/>
    <mergeCell ref="V52:W52"/>
    <mergeCell ref="V69:W69"/>
    <mergeCell ref="V70:W70"/>
    <mergeCell ref="V71:W71"/>
    <mergeCell ref="V72:W72"/>
    <mergeCell ref="V73:W73"/>
    <mergeCell ref="V64:W64"/>
    <mergeCell ref="V65:W65"/>
    <mergeCell ref="V66:W66"/>
    <mergeCell ref="V67:W67"/>
    <mergeCell ref="V68:W68"/>
    <mergeCell ref="V59:W59"/>
    <mergeCell ref="V60:W60"/>
    <mergeCell ref="V61:W61"/>
    <mergeCell ref="V62:W62"/>
    <mergeCell ref="V63:W63"/>
    <mergeCell ref="V54:W54"/>
    <mergeCell ref="V55:W55"/>
    <mergeCell ref="V56:W56"/>
    <mergeCell ref="V57:W57"/>
    <mergeCell ref="V58:W58"/>
    <mergeCell ref="T71:U71"/>
    <mergeCell ref="T72:U72"/>
    <mergeCell ref="T73:U73"/>
    <mergeCell ref="T74:U74"/>
    <mergeCell ref="J86:K86"/>
    <mergeCell ref="J87:K87"/>
    <mergeCell ref="J88:K88"/>
    <mergeCell ref="J89:K89"/>
    <mergeCell ref="J90:K90"/>
    <mergeCell ref="J81:K81"/>
    <mergeCell ref="J82:K82"/>
    <mergeCell ref="J83:K83"/>
    <mergeCell ref="J84:K84"/>
    <mergeCell ref="J85:K85"/>
    <mergeCell ref="T77:U77"/>
    <mergeCell ref="V77:W77"/>
    <mergeCell ref="J78:K78"/>
    <mergeCell ref="J79:K79"/>
    <mergeCell ref="J80:K80"/>
    <mergeCell ref="R78:S78"/>
    <mergeCell ref="T78:U78"/>
    <mergeCell ref="V78:W78"/>
    <mergeCell ref="R79:S79"/>
    <mergeCell ref="T79:U79"/>
    <mergeCell ref="V79:W79"/>
    <mergeCell ref="R80:S80"/>
    <mergeCell ref="T80:U80"/>
    <mergeCell ref="V80:W80"/>
    <mergeCell ref="J77:K77"/>
    <mergeCell ref="L77:M77"/>
    <mergeCell ref="N77:O77"/>
    <mergeCell ref="P77:Q77"/>
    <mergeCell ref="R77:S77"/>
    <mergeCell ref="R81:S81"/>
    <mergeCell ref="T81:U81"/>
    <mergeCell ref="V81:W81"/>
    <mergeCell ref="L82:M82"/>
    <mergeCell ref="N82:O82"/>
    <mergeCell ref="P82:Q82"/>
    <mergeCell ref="R82:S82"/>
    <mergeCell ref="T82:U82"/>
    <mergeCell ref="V82:W82"/>
    <mergeCell ref="J102:K102"/>
    <mergeCell ref="L78:M78"/>
    <mergeCell ref="N78:O78"/>
    <mergeCell ref="P78:Q78"/>
    <mergeCell ref="L79:M79"/>
    <mergeCell ref="N79:O79"/>
    <mergeCell ref="P79:Q79"/>
    <mergeCell ref="L80:M80"/>
    <mergeCell ref="N80:O80"/>
    <mergeCell ref="P80:Q80"/>
    <mergeCell ref="L81:M81"/>
    <mergeCell ref="N81:O81"/>
    <mergeCell ref="P81:Q81"/>
    <mergeCell ref="L83:M83"/>
    <mergeCell ref="N83:O83"/>
    <mergeCell ref="J96:K96"/>
    <mergeCell ref="J97:K97"/>
    <mergeCell ref="J98:K98"/>
    <mergeCell ref="J91:K91"/>
    <mergeCell ref="J92:K92"/>
    <mergeCell ref="J93:K93"/>
    <mergeCell ref="J94:K94"/>
    <mergeCell ref="J95:K95"/>
    <mergeCell ref="V85:W85"/>
    <mergeCell ref="L86:M86"/>
    <mergeCell ref="N86:O86"/>
    <mergeCell ref="P86:Q86"/>
    <mergeCell ref="R86:S86"/>
    <mergeCell ref="T86:U86"/>
    <mergeCell ref="V86:W86"/>
    <mergeCell ref="L85:M85"/>
    <mergeCell ref="N85:O85"/>
    <mergeCell ref="P85:Q85"/>
    <mergeCell ref="R85:S85"/>
    <mergeCell ref="T85:U85"/>
    <mergeCell ref="P83:Q83"/>
    <mergeCell ref="R83:S83"/>
    <mergeCell ref="T83:U83"/>
    <mergeCell ref="V83:W83"/>
    <mergeCell ref="L84:M84"/>
    <mergeCell ref="N84:O84"/>
    <mergeCell ref="P84:Q84"/>
    <mergeCell ref="R84:S84"/>
    <mergeCell ref="T84:U84"/>
    <mergeCell ref="V84:W84"/>
    <mergeCell ref="V89:W89"/>
    <mergeCell ref="L90:M90"/>
    <mergeCell ref="N90:O90"/>
    <mergeCell ref="P90:Q90"/>
    <mergeCell ref="R90:S90"/>
    <mergeCell ref="T90:U90"/>
    <mergeCell ref="V90:W90"/>
    <mergeCell ref="L89:M89"/>
    <mergeCell ref="N89:O89"/>
    <mergeCell ref="P89:Q89"/>
    <mergeCell ref="R89:S89"/>
    <mergeCell ref="T89:U89"/>
    <mergeCell ref="V87:W87"/>
    <mergeCell ref="L88:M88"/>
    <mergeCell ref="N88:O88"/>
    <mergeCell ref="P88:Q88"/>
    <mergeCell ref="R88:S88"/>
    <mergeCell ref="T88:U88"/>
    <mergeCell ref="V88:W88"/>
    <mergeCell ref="L87:M87"/>
    <mergeCell ref="N87:O87"/>
    <mergeCell ref="P87:Q87"/>
    <mergeCell ref="R87:S87"/>
    <mergeCell ref="T87:U87"/>
    <mergeCell ref="V93:W93"/>
    <mergeCell ref="L94:M94"/>
    <mergeCell ref="N94:O94"/>
    <mergeCell ref="P94:Q94"/>
    <mergeCell ref="R94:S94"/>
    <mergeCell ref="T94:U94"/>
    <mergeCell ref="V94:W94"/>
    <mergeCell ref="L93:M93"/>
    <mergeCell ref="N93:O93"/>
    <mergeCell ref="P93:Q93"/>
    <mergeCell ref="R93:S93"/>
    <mergeCell ref="T93:U93"/>
    <mergeCell ref="V91:W91"/>
    <mergeCell ref="L92:M92"/>
    <mergeCell ref="N92:O92"/>
    <mergeCell ref="P92:Q92"/>
    <mergeCell ref="R92:S92"/>
    <mergeCell ref="T92:U92"/>
    <mergeCell ref="V92:W92"/>
    <mergeCell ref="L91:M91"/>
    <mergeCell ref="N91:O91"/>
    <mergeCell ref="P91:Q91"/>
    <mergeCell ref="R91:S91"/>
    <mergeCell ref="T91:U91"/>
    <mergeCell ref="V97:W97"/>
    <mergeCell ref="L98:M98"/>
    <mergeCell ref="N98:O98"/>
    <mergeCell ref="P98:Q98"/>
    <mergeCell ref="R98:S98"/>
    <mergeCell ref="T98:U98"/>
    <mergeCell ref="V98:W98"/>
    <mergeCell ref="L97:M97"/>
    <mergeCell ref="N97:O97"/>
    <mergeCell ref="P97:Q97"/>
    <mergeCell ref="R97:S97"/>
    <mergeCell ref="T97:U97"/>
    <mergeCell ref="V95:W95"/>
    <mergeCell ref="L96:M96"/>
    <mergeCell ref="N96:O96"/>
    <mergeCell ref="P96:Q96"/>
    <mergeCell ref="R96:S96"/>
    <mergeCell ref="T96:U96"/>
    <mergeCell ref="V96:W96"/>
    <mergeCell ref="L95:M95"/>
    <mergeCell ref="N95:O95"/>
    <mergeCell ref="P95:Q95"/>
    <mergeCell ref="R95:S95"/>
    <mergeCell ref="T95:U95"/>
    <mergeCell ref="J108:K108"/>
    <mergeCell ref="J109:K109"/>
    <mergeCell ref="J110:K110"/>
    <mergeCell ref="J111:K111"/>
    <mergeCell ref="J112:K112"/>
    <mergeCell ref="J103:K103"/>
    <mergeCell ref="J104:K104"/>
    <mergeCell ref="J105:K105"/>
    <mergeCell ref="J106:K106"/>
    <mergeCell ref="J107:K107"/>
    <mergeCell ref="T100:U100"/>
    <mergeCell ref="V100:W100"/>
    <mergeCell ref="L102:M102"/>
    <mergeCell ref="N102:O102"/>
    <mergeCell ref="P102:Q102"/>
    <mergeCell ref="R102:S102"/>
    <mergeCell ref="T102:U102"/>
    <mergeCell ref="V102:W102"/>
    <mergeCell ref="J100:K100"/>
    <mergeCell ref="L100:M100"/>
    <mergeCell ref="N100:O100"/>
    <mergeCell ref="P100:Q100"/>
    <mergeCell ref="R100:S100"/>
    <mergeCell ref="T105:U105"/>
    <mergeCell ref="V105:W105"/>
    <mergeCell ref="L106:M106"/>
    <mergeCell ref="N106:O106"/>
    <mergeCell ref="P106:Q106"/>
    <mergeCell ref="R106:S106"/>
    <mergeCell ref="T106:U106"/>
    <mergeCell ref="V106:W106"/>
    <mergeCell ref="T103:U103"/>
    <mergeCell ref="J128:K128"/>
    <mergeCell ref="J129:K129"/>
    <mergeCell ref="J130:K130"/>
    <mergeCell ref="J131:K131"/>
    <mergeCell ref="J132:K132"/>
    <mergeCell ref="J123:K123"/>
    <mergeCell ref="J124:K124"/>
    <mergeCell ref="J125:K125"/>
    <mergeCell ref="J127:K127"/>
    <mergeCell ref="J118:K118"/>
    <mergeCell ref="J119:K119"/>
    <mergeCell ref="J120:K120"/>
    <mergeCell ref="J121:K121"/>
    <mergeCell ref="J122:K122"/>
    <mergeCell ref="J113:K113"/>
    <mergeCell ref="J114:K114"/>
    <mergeCell ref="J115:K115"/>
    <mergeCell ref="J116:K116"/>
    <mergeCell ref="J117:K117"/>
    <mergeCell ref="J148:K148"/>
    <mergeCell ref="J149:K149"/>
    <mergeCell ref="J150:K150"/>
    <mergeCell ref="J143:K143"/>
    <mergeCell ref="J144:K144"/>
    <mergeCell ref="J145:K145"/>
    <mergeCell ref="J146:K146"/>
    <mergeCell ref="J147:K147"/>
    <mergeCell ref="J138:K138"/>
    <mergeCell ref="J139:K139"/>
    <mergeCell ref="J140:K140"/>
    <mergeCell ref="J141:K141"/>
    <mergeCell ref="J142:K142"/>
    <mergeCell ref="J133:K133"/>
    <mergeCell ref="J134:K134"/>
    <mergeCell ref="J135:K135"/>
    <mergeCell ref="J136:K136"/>
    <mergeCell ref="J137:K137"/>
    <mergeCell ref="V103:W103"/>
    <mergeCell ref="L104:M104"/>
    <mergeCell ref="N104:O104"/>
    <mergeCell ref="P104:Q104"/>
    <mergeCell ref="R104:S104"/>
    <mergeCell ref="T104:U104"/>
    <mergeCell ref="V104:W104"/>
    <mergeCell ref="J153:K153"/>
    <mergeCell ref="L103:M103"/>
    <mergeCell ref="N103:O103"/>
    <mergeCell ref="P103:Q103"/>
    <mergeCell ref="R103:S103"/>
    <mergeCell ref="L105:M105"/>
    <mergeCell ref="N105:O105"/>
    <mergeCell ref="P105:Q105"/>
    <mergeCell ref="R105:S105"/>
    <mergeCell ref="L107:M107"/>
    <mergeCell ref="N107:O107"/>
    <mergeCell ref="P107:Q107"/>
    <mergeCell ref="R107:S107"/>
    <mergeCell ref="L109:M109"/>
    <mergeCell ref="N109:O109"/>
    <mergeCell ref="P109:Q109"/>
    <mergeCell ref="R109:S109"/>
    <mergeCell ref="T109:U109"/>
    <mergeCell ref="V109:W109"/>
    <mergeCell ref="L110:M110"/>
    <mergeCell ref="N110:O110"/>
    <mergeCell ref="P110:Q110"/>
    <mergeCell ref="R110:S110"/>
    <mergeCell ref="T110:U110"/>
    <mergeCell ref="V110:W110"/>
    <mergeCell ref="T107:U107"/>
    <mergeCell ref="V107:W107"/>
    <mergeCell ref="L108:M108"/>
    <mergeCell ref="N108:O108"/>
    <mergeCell ref="P108:Q108"/>
    <mergeCell ref="R108:S108"/>
    <mergeCell ref="T108:U108"/>
    <mergeCell ref="V108:W108"/>
    <mergeCell ref="V113:W113"/>
    <mergeCell ref="L114:M114"/>
    <mergeCell ref="N114:O114"/>
    <mergeCell ref="P114:Q114"/>
    <mergeCell ref="R114:S114"/>
    <mergeCell ref="T114:U114"/>
    <mergeCell ref="V114:W114"/>
    <mergeCell ref="L113:M113"/>
    <mergeCell ref="N113:O113"/>
    <mergeCell ref="P113:Q113"/>
    <mergeCell ref="R113:S113"/>
    <mergeCell ref="T113:U113"/>
    <mergeCell ref="V111:W111"/>
    <mergeCell ref="L112:M112"/>
    <mergeCell ref="N112:O112"/>
    <mergeCell ref="P112:Q112"/>
    <mergeCell ref="R112:S112"/>
    <mergeCell ref="T112:U112"/>
    <mergeCell ref="V112:W112"/>
    <mergeCell ref="L111:M111"/>
    <mergeCell ref="N111:O111"/>
    <mergeCell ref="P111:Q111"/>
    <mergeCell ref="R111:S111"/>
    <mergeCell ref="T111:U111"/>
    <mergeCell ref="V117:W117"/>
    <mergeCell ref="L118:M118"/>
    <mergeCell ref="N118:O118"/>
    <mergeCell ref="P118:Q118"/>
    <mergeCell ref="R118:S118"/>
    <mergeCell ref="T118:U118"/>
    <mergeCell ref="V118:W118"/>
    <mergeCell ref="L117:M117"/>
    <mergeCell ref="N117:O117"/>
    <mergeCell ref="P117:Q117"/>
    <mergeCell ref="R117:S117"/>
    <mergeCell ref="T117:U117"/>
    <mergeCell ref="V115:W115"/>
    <mergeCell ref="L116:M116"/>
    <mergeCell ref="N116:O116"/>
    <mergeCell ref="P116:Q116"/>
    <mergeCell ref="R116:S116"/>
    <mergeCell ref="T116:U116"/>
    <mergeCell ref="V116:W116"/>
    <mergeCell ref="L115:M115"/>
    <mergeCell ref="N115:O115"/>
    <mergeCell ref="P115:Q115"/>
    <mergeCell ref="R115:S115"/>
    <mergeCell ref="T115:U115"/>
    <mergeCell ref="V121:W121"/>
    <mergeCell ref="L122:M122"/>
    <mergeCell ref="N122:O122"/>
    <mergeCell ref="P122:Q122"/>
    <mergeCell ref="R122:S122"/>
    <mergeCell ref="T122:U122"/>
    <mergeCell ref="V122:W122"/>
    <mergeCell ref="L121:M121"/>
    <mergeCell ref="N121:O121"/>
    <mergeCell ref="P121:Q121"/>
    <mergeCell ref="R121:S121"/>
    <mergeCell ref="T121:U121"/>
    <mergeCell ref="V119:W119"/>
    <mergeCell ref="L120:M120"/>
    <mergeCell ref="N120:O120"/>
    <mergeCell ref="P120:Q120"/>
    <mergeCell ref="R120:S120"/>
    <mergeCell ref="T120:U120"/>
    <mergeCell ref="V120:W120"/>
    <mergeCell ref="L119:M119"/>
    <mergeCell ref="N119:O119"/>
    <mergeCell ref="P119:Q119"/>
    <mergeCell ref="R119:S119"/>
    <mergeCell ref="T119:U119"/>
    <mergeCell ref="V125:W125"/>
    <mergeCell ref="L127:M127"/>
    <mergeCell ref="N127:O127"/>
    <mergeCell ref="P127:Q127"/>
    <mergeCell ref="R127:S127"/>
    <mergeCell ref="T127:U127"/>
    <mergeCell ref="V127:W127"/>
    <mergeCell ref="L125:M125"/>
    <mergeCell ref="N125:O125"/>
    <mergeCell ref="P125:Q125"/>
    <mergeCell ref="R125:S125"/>
    <mergeCell ref="T125:U125"/>
    <mergeCell ref="V123:W123"/>
    <mergeCell ref="L124:M124"/>
    <mergeCell ref="N124:O124"/>
    <mergeCell ref="P124:Q124"/>
    <mergeCell ref="R124:S124"/>
    <mergeCell ref="T124:U124"/>
    <mergeCell ref="V124:W124"/>
    <mergeCell ref="L123:M123"/>
    <mergeCell ref="N123:O123"/>
    <mergeCell ref="P123:Q123"/>
    <mergeCell ref="R123:S123"/>
    <mergeCell ref="T123:U123"/>
    <mergeCell ref="V130:W130"/>
    <mergeCell ref="L131:M131"/>
    <mergeCell ref="N131:O131"/>
    <mergeCell ref="P131:Q131"/>
    <mergeCell ref="R131:S131"/>
    <mergeCell ref="T131:U131"/>
    <mergeCell ref="V131:W131"/>
    <mergeCell ref="L130:M130"/>
    <mergeCell ref="N130:O130"/>
    <mergeCell ref="P130:Q130"/>
    <mergeCell ref="R130:S130"/>
    <mergeCell ref="T130:U130"/>
    <mergeCell ref="V128:W128"/>
    <mergeCell ref="L129:M129"/>
    <mergeCell ref="N129:O129"/>
    <mergeCell ref="P129:Q129"/>
    <mergeCell ref="R129:S129"/>
    <mergeCell ref="T129:U129"/>
    <mergeCell ref="V129:W129"/>
    <mergeCell ref="L128:M128"/>
    <mergeCell ref="N128:O128"/>
    <mergeCell ref="P128:Q128"/>
    <mergeCell ref="R128:S128"/>
    <mergeCell ref="T128:U128"/>
    <mergeCell ref="V134:W134"/>
    <mergeCell ref="L135:M135"/>
    <mergeCell ref="N135:O135"/>
    <mergeCell ref="P135:Q135"/>
    <mergeCell ref="R135:S135"/>
    <mergeCell ref="T135:U135"/>
    <mergeCell ref="V135:W135"/>
    <mergeCell ref="L134:M134"/>
    <mergeCell ref="N134:O134"/>
    <mergeCell ref="P134:Q134"/>
    <mergeCell ref="R134:S134"/>
    <mergeCell ref="T134:U134"/>
    <mergeCell ref="V132:W132"/>
    <mergeCell ref="L133:M133"/>
    <mergeCell ref="N133:O133"/>
    <mergeCell ref="P133:Q133"/>
    <mergeCell ref="R133:S133"/>
    <mergeCell ref="T133:U133"/>
    <mergeCell ref="V133:W133"/>
    <mergeCell ref="L132:M132"/>
    <mergeCell ref="N132:O132"/>
    <mergeCell ref="P132:Q132"/>
    <mergeCell ref="R132:S132"/>
    <mergeCell ref="T132:U132"/>
    <mergeCell ref="V138:W138"/>
    <mergeCell ref="L139:M139"/>
    <mergeCell ref="N139:O139"/>
    <mergeCell ref="P139:Q139"/>
    <mergeCell ref="R139:S139"/>
    <mergeCell ref="T139:U139"/>
    <mergeCell ref="V139:W139"/>
    <mergeCell ref="L138:M138"/>
    <mergeCell ref="N138:O138"/>
    <mergeCell ref="P138:Q138"/>
    <mergeCell ref="R138:S138"/>
    <mergeCell ref="T138:U138"/>
    <mergeCell ref="V136:W136"/>
    <mergeCell ref="L137:M137"/>
    <mergeCell ref="N137:O137"/>
    <mergeCell ref="P137:Q137"/>
    <mergeCell ref="R137:S137"/>
    <mergeCell ref="T137:U137"/>
    <mergeCell ref="V137:W137"/>
    <mergeCell ref="L136:M136"/>
    <mergeCell ref="N136:O136"/>
    <mergeCell ref="P136:Q136"/>
    <mergeCell ref="R136:S136"/>
    <mergeCell ref="T136:U136"/>
    <mergeCell ref="V142:W142"/>
    <mergeCell ref="L143:M143"/>
    <mergeCell ref="N143:O143"/>
    <mergeCell ref="P143:Q143"/>
    <mergeCell ref="R143:S143"/>
    <mergeCell ref="T143:U143"/>
    <mergeCell ref="V143:W143"/>
    <mergeCell ref="L142:M142"/>
    <mergeCell ref="N142:O142"/>
    <mergeCell ref="P142:Q142"/>
    <mergeCell ref="R142:S142"/>
    <mergeCell ref="T142:U142"/>
    <mergeCell ref="V140:W140"/>
    <mergeCell ref="L141:M141"/>
    <mergeCell ref="N141:O141"/>
    <mergeCell ref="P141:Q141"/>
    <mergeCell ref="R141:S141"/>
    <mergeCell ref="T141:U141"/>
    <mergeCell ref="V141:W141"/>
    <mergeCell ref="L140:M140"/>
    <mergeCell ref="N140:O140"/>
    <mergeCell ref="P140:Q140"/>
    <mergeCell ref="R140:S140"/>
    <mergeCell ref="T140:U140"/>
    <mergeCell ref="V146:W146"/>
    <mergeCell ref="L147:M147"/>
    <mergeCell ref="N147:O147"/>
    <mergeCell ref="P147:Q147"/>
    <mergeCell ref="R147:S147"/>
    <mergeCell ref="T147:U147"/>
    <mergeCell ref="V147:W147"/>
    <mergeCell ref="L146:M146"/>
    <mergeCell ref="N146:O146"/>
    <mergeCell ref="P146:Q146"/>
    <mergeCell ref="R146:S146"/>
    <mergeCell ref="T146:U146"/>
    <mergeCell ref="V144:W144"/>
    <mergeCell ref="L145:M145"/>
    <mergeCell ref="N145:O145"/>
    <mergeCell ref="P145:Q145"/>
    <mergeCell ref="R145:S145"/>
    <mergeCell ref="T145:U145"/>
    <mergeCell ref="V145:W145"/>
    <mergeCell ref="L144:M144"/>
    <mergeCell ref="N144:O144"/>
    <mergeCell ref="P144:Q144"/>
    <mergeCell ref="R144:S144"/>
    <mergeCell ref="T144:U144"/>
    <mergeCell ref="V150:W150"/>
    <mergeCell ref="L150:M150"/>
    <mergeCell ref="N150:O150"/>
    <mergeCell ref="P150:Q150"/>
    <mergeCell ref="R150:S150"/>
    <mergeCell ref="T150:U150"/>
    <mergeCell ref="V148:W148"/>
    <mergeCell ref="L149:M149"/>
    <mergeCell ref="N149:O149"/>
    <mergeCell ref="P149:Q149"/>
    <mergeCell ref="R149:S149"/>
    <mergeCell ref="T149:U149"/>
    <mergeCell ref="V149:W149"/>
    <mergeCell ref="L148:M148"/>
    <mergeCell ref="N148:O148"/>
    <mergeCell ref="P148:Q148"/>
    <mergeCell ref="R148:S148"/>
    <mergeCell ref="T148:U148"/>
    <mergeCell ref="T152:U152"/>
    <mergeCell ref="V152:W152"/>
    <mergeCell ref="J154:K154"/>
    <mergeCell ref="J155:K155"/>
    <mergeCell ref="J156:K156"/>
    <mergeCell ref="L153:M153"/>
    <mergeCell ref="N153:O153"/>
    <mergeCell ref="P153:Q153"/>
    <mergeCell ref="R153:S153"/>
    <mergeCell ref="T153:U153"/>
    <mergeCell ref="V153:W153"/>
    <mergeCell ref="L154:M154"/>
    <mergeCell ref="N154:O154"/>
    <mergeCell ref="P154:Q154"/>
    <mergeCell ref="R154:S154"/>
    <mergeCell ref="T154:U154"/>
    <mergeCell ref="J152:K152"/>
    <mergeCell ref="L152:M152"/>
    <mergeCell ref="N152:O152"/>
    <mergeCell ref="P152:Q152"/>
    <mergeCell ref="R152:S152"/>
    <mergeCell ref="V154:W154"/>
    <mergeCell ref="L155:M155"/>
    <mergeCell ref="N155:O155"/>
    <mergeCell ref="P155:Q155"/>
    <mergeCell ref="R155:S155"/>
    <mergeCell ref="T155:U155"/>
    <mergeCell ref="V155:W155"/>
    <mergeCell ref="J172:K172"/>
    <mergeCell ref="J173:K173"/>
    <mergeCell ref="J174:K174"/>
    <mergeCell ref="J175:K175"/>
    <mergeCell ref="J176:K176"/>
    <mergeCell ref="J167:K167"/>
    <mergeCell ref="J168:K168"/>
    <mergeCell ref="J169:K169"/>
    <mergeCell ref="J170:K170"/>
    <mergeCell ref="J171:K171"/>
    <mergeCell ref="J162:K162"/>
    <mergeCell ref="J163:K163"/>
    <mergeCell ref="J164:K164"/>
    <mergeCell ref="J165:K165"/>
    <mergeCell ref="J166:K166"/>
    <mergeCell ref="J157:K157"/>
    <mergeCell ref="J158:K158"/>
    <mergeCell ref="J159:K159"/>
    <mergeCell ref="J160:K160"/>
    <mergeCell ref="J161:K161"/>
    <mergeCell ref="V158:W158"/>
    <mergeCell ref="L159:M159"/>
    <mergeCell ref="N159:O159"/>
    <mergeCell ref="P159:Q159"/>
    <mergeCell ref="R159:S159"/>
    <mergeCell ref="T159:U159"/>
    <mergeCell ref="V159:W159"/>
    <mergeCell ref="L158:M158"/>
    <mergeCell ref="N158:O158"/>
    <mergeCell ref="P158:Q158"/>
    <mergeCell ref="R158:S158"/>
    <mergeCell ref="T158:U158"/>
    <mergeCell ref="V156:W156"/>
    <mergeCell ref="L157:M157"/>
    <mergeCell ref="N157:O157"/>
    <mergeCell ref="P157:Q157"/>
    <mergeCell ref="R157:S157"/>
    <mergeCell ref="T157:U157"/>
    <mergeCell ref="V157:W157"/>
    <mergeCell ref="L156:M156"/>
    <mergeCell ref="N156:O156"/>
    <mergeCell ref="P156:Q156"/>
    <mergeCell ref="R156:S156"/>
    <mergeCell ref="T156:U156"/>
    <mergeCell ref="V162:W162"/>
    <mergeCell ref="L163:M163"/>
    <mergeCell ref="N163:O163"/>
    <mergeCell ref="P163:Q163"/>
    <mergeCell ref="R163:S163"/>
    <mergeCell ref="T163:U163"/>
    <mergeCell ref="V163:W163"/>
    <mergeCell ref="L162:M162"/>
    <mergeCell ref="N162:O162"/>
    <mergeCell ref="P162:Q162"/>
    <mergeCell ref="R162:S162"/>
    <mergeCell ref="T162:U162"/>
    <mergeCell ref="V160:W160"/>
    <mergeCell ref="L161:M161"/>
    <mergeCell ref="N161:O161"/>
    <mergeCell ref="P161:Q161"/>
    <mergeCell ref="R161:S161"/>
    <mergeCell ref="T161:U161"/>
    <mergeCell ref="V161:W161"/>
    <mergeCell ref="L160:M160"/>
    <mergeCell ref="N160:O160"/>
    <mergeCell ref="P160:Q160"/>
    <mergeCell ref="R160:S160"/>
    <mergeCell ref="T160:U160"/>
    <mergeCell ref="V166:W166"/>
    <mergeCell ref="L167:M167"/>
    <mergeCell ref="N167:O167"/>
    <mergeCell ref="P167:Q167"/>
    <mergeCell ref="R167:S167"/>
    <mergeCell ref="T167:U167"/>
    <mergeCell ref="V167:W167"/>
    <mergeCell ref="L166:M166"/>
    <mergeCell ref="N166:O166"/>
    <mergeCell ref="P166:Q166"/>
    <mergeCell ref="R166:S166"/>
    <mergeCell ref="T166:U166"/>
    <mergeCell ref="V164:W164"/>
    <mergeCell ref="L165:M165"/>
    <mergeCell ref="N165:O165"/>
    <mergeCell ref="P165:Q165"/>
    <mergeCell ref="R165:S165"/>
    <mergeCell ref="T165:U165"/>
    <mergeCell ref="V165:W165"/>
    <mergeCell ref="L164:M164"/>
    <mergeCell ref="N164:O164"/>
    <mergeCell ref="P164:Q164"/>
    <mergeCell ref="R164:S164"/>
    <mergeCell ref="T164:U164"/>
    <mergeCell ref="V170:W170"/>
    <mergeCell ref="L171:M171"/>
    <mergeCell ref="N171:O171"/>
    <mergeCell ref="P171:Q171"/>
    <mergeCell ref="R171:S171"/>
    <mergeCell ref="T171:U171"/>
    <mergeCell ref="V171:W171"/>
    <mergeCell ref="L170:M170"/>
    <mergeCell ref="N170:O170"/>
    <mergeCell ref="P170:Q170"/>
    <mergeCell ref="R170:S170"/>
    <mergeCell ref="T170:U170"/>
    <mergeCell ref="V168:W168"/>
    <mergeCell ref="L169:M169"/>
    <mergeCell ref="N169:O169"/>
    <mergeCell ref="P169:Q169"/>
    <mergeCell ref="R169:S169"/>
    <mergeCell ref="T169:U169"/>
    <mergeCell ref="V169:W169"/>
    <mergeCell ref="L168:M168"/>
    <mergeCell ref="N168:O168"/>
    <mergeCell ref="P168:Q168"/>
    <mergeCell ref="R168:S168"/>
    <mergeCell ref="T168:U168"/>
    <mergeCell ref="V174:W174"/>
    <mergeCell ref="L175:M175"/>
    <mergeCell ref="N175:O175"/>
    <mergeCell ref="P175:Q175"/>
    <mergeCell ref="R175:S175"/>
    <mergeCell ref="T175:U175"/>
    <mergeCell ref="V175:W175"/>
    <mergeCell ref="L174:M174"/>
    <mergeCell ref="N174:O174"/>
    <mergeCell ref="P174:Q174"/>
    <mergeCell ref="R174:S174"/>
    <mergeCell ref="T174:U174"/>
    <mergeCell ref="V172:W172"/>
    <mergeCell ref="L173:M173"/>
    <mergeCell ref="N173:O173"/>
    <mergeCell ref="P173:Q173"/>
    <mergeCell ref="R173:S173"/>
    <mergeCell ref="T173:U173"/>
    <mergeCell ref="V173:W173"/>
    <mergeCell ref="L172:M172"/>
    <mergeCell ref="N172:O172"/>
    <mergeCell ref="P172:Q172"/>
    <mergeCell ref="R172:S172"/>
    <mergeCell ref="T172:U172"/>
  </mergeCells>
  <phoneticPr fontId="3" type="noConversion"/>
  <pageMargins left="0.7" right="0.7" top="0.75" bottom="0.75" header="0.3" footer="0.3"/>
  <ignoredErrors>
    <ignoredError sqref="P6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D155-7935-42C5-9122-B84F6036D164}">
  <dimension ref="A1:K502"/>
  <sheetViews>
    <sheetView workbookViewId="0">
      <selection activeCell="I14" sqref="I14"/>
    </sheetView>
  </sheetViews>
  <sheetFormatPr defaultRowHeight="15" x14ac:dyDescent="0.25"/>
  <cols>
    <col min="1" max="1" width="14.42578125" customWidth="1"/>
    <col min="5" max="5" width="35.42578125" bestFit="1" customWidth="1"/>
    <col min="6" max="7" width="14.42578125" bestFit="1" customWidth="1"/>
    <col min="9" max="9" width="37.7109375" bestFit="1" customWidth="1"/>
    <col min="10" max="11" width="14.42578125" bestFit="1" customWidth="1"/>
  </cols>
  <sheetData>
    <row r="1" spans="1:11" x14ac:dyDescent="0.25">
      <c r="A1" t="s">
        <v>111</v>
      </c>
    </row>
    <row r="2" spans="1:11" x14ac:dyDescent="0.25">
      <c r="B2" t="s">
        <v>26</v>
      </c>
      <c r="C2" t="s">
        <v>112</v>
      </c>
      <c r="E2" t="s">
        <v>113</v>
      </c>
      <c r="I2" t="s">
        <v>123</v>
      </c>
    </row>
    <row r="3" spans="1:11" ht="15.75" thickBot="1" x14ac:dyDescent="0.3">
      <c r="B3" s="2">
        <v>-11.458165360335261</v>
      </c>
      <c r="C3" s="2">
        <v>-0.15335376196890138</v>
      </c>
    </row>
    <row r="4" spans="1:11" x14ac:dyDescent="0.25">
      <c r="B4" s="2">
        <v>-10.23835106631741</v>
      </c>
      <c r="C4" s="2">
        <v>-1.6353981158754323</v>
      </c>
      <c r="E4" s="5"/>
      <c r="F4" s="5" t="s">
        <v>114</v>
      </c>
      <c r="G4" s="5" t="s">
        <v>115</v>
      </c>
      <c r="I4" s="5"/>
      <c r="J4" s="5" t="s">
        <v>114</v>
      </c>
      <c r="K4" s="5" t="s">
        <v>115</v>
      </c>
    </row>
    <row r="5" spans="1:11" x14ac:dyDescent="0.25">
      <c r="B5" s="2">
        <v>-10.131030691508204</v>
      </c>
      <c r="C5" s="2">
        <v>3.5035595879453467</v>
      </c>
      <c r="E5" s="3" t="s">
        <v>8</v>
      </c>
      <c r="F5" s="3">
        <v>1.3245380071613613</v>
      </c>
      <c r="G5" s="3">
        <v>1.814508760619812</v>
      </c>
      <c r="I5" s="3" t="s">
        <v>8</v>
      </c>
      <c r="J5" s="3">
        <v>1.3245380071613613</v>
      </c>
      <c r="K5" s="3">
        <v>1.8192099724292348</v>
      </c>
    </row>
    <row r="6" spans="1:11" x14ac:dyDescent="0.25">
      <c r="B6" s="2">
        <v>-9.8024302557576455</v>
      </c>
      <c r="C6" s="2">
        <v>9.3368255470995791</v>
      </c>
      <c r="E6" s="3" t="s">
        <v>116</v>
      </c>
      <c r="F6" s="3">
        <v>24.488</v>
      </c>
      <c r="G6" s="3">
        <v>25.318100000000001</v>
      </c>
      <c r="I6" s="3" t="s">
        <v>31</v>
      </c>
      <c r="J6" s="3">
        <v>24.487990769349366</v>
      </c>
      <c r="K6" s="3">
        <v>25.318073434465195</v>
      </c>
    </row>
    <row r="7" spans="1:11" x14ac:dyDescent="0.25">
      <c r="B7" s="2">
        <v>-9.5888354250462733</v>
      </c>
      <c r="C7" s="2">
        <v>9.8926404967205599</v>
      </c>
      <c r="E7" s="3" t="s">
        <v>117</v>
      </c>
      <c r="F7" s="3">
        <v>499</v>
      </c>
      <c r="G7" s="3">
        <v>499</v>
      </c>
      <c r="I7" s="3" t="s">
        <v>117</v>
      </c>
      <c r="J7" s="3">
        <v>499</v>
      </c>
      <c r="K7" s="3">
        <v>500</v>
      </c>
    </row>
    <row r="8" spans="1:11" x14ac:dyDescent="0.25">
      <c r="B8" s="2">
        <v>-9.507844921853394</v>
      </c>
      <c r="C8" s="2">
        <v>2.5682636583514977</v>
      </c>
      <c r="E8" s="3" t="s">
        <v>118</v>
      </c>
      <c r="F8" s="3">
        <v>0</v>
      </c>
      <c r="G8" s="3"/>
      <c r="I8" s="3" t="s">
        <v>124</v>
      </c>
      <c r="J8" s="3">
        <v>498</v>
      </c>
      <c r="K8" s="3">
        <v>499</v>
      </c>
    </row>
    <row r="9" spans="1:11" x14ac:dyDescent="0.25">
      <c r="B9" s="2">
        <v>-9.3716935649979867</v>
      </c>
      <c r="C9" s="2">
        <v>7.3895291785011068</v>
      </c>
      <c r="E9" s="3" t="s">
        <v>109</v>
      </c>
      <c r="F9" s="3">
        <v>-1.5508834528687059</v>
      </c>
      <c r="G9" s="3"/>
      <c r="I9" s="3" t="s">
        <v>125</v>
      </c>
      <c r="J9" s="3">
        <v>0.96721382978588544</v>
      </c>
      <c r="K9" s="3"/>
    </row>
    <row r="10" spans="1:11" x14ac:dyDescent="0.25">
      <c r="B10" s="2">
        <v>-9.2260834632441409</v>
      </c>
      <c r="C10" s="2">
        <v>8.1167384046711959</v>
      </c>
      <c r="E10" s="3" t="s">
        <v>119</v>
      </c>
      <c r="F10" s="20">
        <v>6.0464808277695958E-2</v>
      </c>
      <c r="G10" s="3"/>
      <c r="I10" s="3" t="s">
        <v>126</v>
      </c>
      <c r="J10" s="20">
        <v>0.35497719025702956</v>
      </c>
      <c r="K10" s="3"/>
    </row>
    <row r="11" spans="1:11" ht="15.75" thickBot="1" x14ac:dyDescent="0.3">
      <c r="B11" s="2">
        <v>-9.0137164503801621</v>
      </c>
      <c r="C11" s="2">
        <v>0.33637502888450399</v>
      </c>
      <c r="E11" s="3" t="s">
        <v>120</v>
      </c>
      <c r="F11" s="3">
        <v>1.6448536269514715</v>
      </c>
      <c r="G11" s="3"/>
      <c r="I11" s="4" t="s">
        <v>127</v>
      </c>
      <c r="J11" s="4">
        <v>0.86287246285643393</v>
      </c>
      <c r="K11" s="4"/>
    </row>
    <row r="12" spans="1:11" x14ac:dyDescent="0.25">
      <c r="B12" s="2">
        <v>-8.9952991826692603</v>
      </c>
      <c r="C12" s="2">
        <v>-1.292564088042127</v>
      </c>
      <c r="E12" s="3" t="s">
        <v>121</v>
      </c>
      <c r="F12" s="20">
        <v>0.12092961655539192</v>
      </c>
      <c r="G12" s="3"/>
    </row>
    <row r="13" spans="1:11" ht="15.75" thickBot="1" x14ac:dyDescent="0.3">
      <c r="B13" s="2">
        <v>-8.9739715319126852</v>
      </c>
      <c r="C13" s="2">
        <v>-9.6241608338896185</v>
      </c>
      <c r="E13" s="4" t="s">
        <v>122</v>
      </c>
      <c r="F13" s="4">
        <v>1.9599639845400536</v>
      </c>
      <c r="G13" s="4"/>
      <c r="I13" t="s">
        <v>137</v>
      </c>
    </row>
    <row r="14" spans="1:11" x14ac:dyDescent="0.25">
      <c r="B14" s="2">
        <v>-8.9588739198632545</v>
      </c>
      <c r="C14" s="2">
        <v>6.9928530643228441</v>
      </c>
    </row>
    <row r="15" spans="1:11" x14ac:dyDescent="0.25">
      <c r="B15" s="2">
        <v>-8.8325905805220835</v>
      </c>
      <c r="C15" s="2">
        <v>2.9086193131224718</v>
      </c>
      <c r="E15" t="s">
        <v>136</v>
      </c>
    </row>
    <row r="16" spans="1:11" x14ac:dyDescent="0.25">
      <c r="B16" s="2">
        <v>-8.8069428299320869</v>
      </c>
      <c r="C16" s="2">
        <v>4.243939434265485</v>
      </c>
    </row>
    <row r="17" spans="2:3" x14ac:dyDescent="0.25">
      <c r="B17" s="2">
        <v>-8.5976680990541361</v>
      </c>
      <c r="C17" s="2">
        <v>-4.7740074882749468</v>
      </c>
    </row>
    <row r="18" spans="2:3" x14ac:dyDescent="0.25">
      <c r="B18" s="2">
        <v>-8.015659702022095</v>
      </c>
      <c r="C18" s="2">
        <v>0.56672729947604239</v>
      </c>
    </row>
    <row r="19" spans="2:3" x14ac:dyDescent="0.25">
      <c r="B19" s="2">
        <v>-7.3150986706139518</v>
      </c>
      <c r="C19" s="2">
        <v>-1.0733417588635348</v>
      </c>
    </row>
    <row r="20" spans="2:3" x14ac:dyDescent="0.25">
      <c r="B20" s="2">
        <v>-7.2713974501937626</v>
      </c>
      <c r="C20" s="2">
        <v>2.6549726094817743</v>
      </c>
    </row>
    <row r="21" spans="2:3" x14ac:dyDescent="0.25">
      <c r="B21" s="2">
        <v>-7.0981841842411084</v>
      </c>
      <c r="C21" s="2">
        <v>3.3046133062744047</v>
      </c>
    </row>
    <row r="22" spans="2:3" x14ac:dyDescent="0.25">
      <c r="B22" s="2">
        <v>-7.0906126408488488</v>
      </c>
      <c r="C22" s="2">
        <v>-2.3400632421253249</v>
      </c>
    </row>
    <row r="23" spans="2:3" x14ac:dyDescent="0.25">
      <c r="B23" s="2">
        <v>-6.5205413617775774</v>
      </c>
      <c r="C23" s="2">
        <v>0.47160552235436626</v>
      </c>
    </row>
    <row r="24" spans="2:3" x14ac:dyDescent="0.25">
      <c r="B24" s="2">
        <v>-6.5192680691950953</v>
      </c>
      <c r="C24" s="2">
        <v>8.383231720974436</v>
      </c>
    </row>
    <row r="25" spans="2:3" x14ac:dyDescent="0.25">
      <c r="B25" s="2">
        <v>-6.432297638338059</v>
      </c>
      <c r="C25" s="2">
        <v>5.3263745535805356</v>
      </c>
    </row>
    <row r="26" spans="2:3" x14ac:dyDescent="0.25">
      <c r="B26" s="2">
        <v>-6.4212700150790623</v>
      </c>
      <c r="C26" s="2">
        <v>2.5378637979447376</v>
      </c>
    </row>
    <row r="27" spans="2:3" x14ac:dyDescent="0.25">
      <c r="B27" s="2">
        <v>-6.3981233749189412</v>
      </c>
      <c r="C27" s="2">
        <v>11.281257007387467</v>
      </c>
    </row>
    <row r="28" spans="2:3" x14ac:dyDescent="0.25">
      <c r="B28" s="2">
        <v>-6.2059926191694101</v>
      </c>
      <c r="C28" s="2">
        <v>-1.2319917409040499</v>
      </c>
    </row>
    <row r="29" spans="2:3" x14ac:dyDescent="0.25">
      <c r="B29" s="2">
        <v>-6.1390538091189226</v>
      </c>
      <c r="C29" s="2">
        <v>-2.7825324145378545</v>
      </c>
    </row>
    <row r="30" spans="2:3" x14ac:dyDescent="0.25">
      <c r="B30" s="2">
        <v>-6.0350758273387326</v>
      </c>
      <c r="C30" s="2">
        <v>-3.4293650464387611</v>
      </c>
    </row>
    <row r="31" spans="2:3" x14ac:dyDescent="0.25">
      <c r="B31" s="2">
        <v>-6.0209331847261636</v>
      </c>
      <c r="C31" s="2">
        <v>1.7977965904283337</v>
      </c>
    </row>
    <row r="32" spans="2:3" x14ac:dyDescent="0.25">
      <c r="B32" s="2">
        <v>-5.9745944296708329</v>
      </c>
      <c r="C32" s="2">
        <v>-3.7769284467212856</v>
      </c>
    </row>
    <row r="33" spans="2:3" x14ac:dyDescent="0.25">
      <c r="B33" s="2">
        <v>-5.9320073402603155</v>
      </c>
      <c r="C33" s="2">
        <v>0.37351651876815595</v>
      </c>
    </row>
    <row r="34" spans="2:3" x14ac:dyDescent="0.25">
      <c r="B34" s="2">
        <v>-5.9193426265381275</v>
      </c>
      <c r="C34" s="2">
        <v>-6.9948571257991716</v>
      </c>
    </row>
    <row r="35" spans="2:3" x14ac:dyDescent="0.25">
      <c r="B35" s="2">
        <v>-5.8805526775075121</v>
      </c>
      <c r="C35" s="2">
        <v>2.9012296686705668</v>
      </c>
    </row>
    <row r="36" spans="2:3" x14ac:dyDescent="0.25">
      <c r="B36" s="2">
        <v>-5.8380679062509442</v>
      </c>
      <c r="C36" s="2">
        <v>3.6127785329445032</v>
      </c>
    </row>
    <row r="37" spans="2:3" x14ac:dyDescent="0.25">
      <c r="B37" s="2">
        <v>-5.6966869548603425</v>
      </c>
      <c r="C37" s="2">
        <v>-1.2452021514473017</v>
      </c>
    </row>
    <row r="38" spans="2:3" x14ac:dyDescent="0.25">
      <c r="B38" s="2">
        <v>-5.5047494667349381</v>
      </c>
      <c r="C38" s="2">
        <v>-3.6080125432345085</v>
      </c>
    </row>
    <row r="39" spans="2:3" x14ac:dyDescent="0.25">
      <c r="B39" s="2">
        <v>-5.4506231632956768</v>
      </c>
      <c r="C39" s="2">
        <v>-1.603088316594949</v>
      </c>
    </row>
    <row r="40" spans="2:3" x14ac:dyDescent="0.25">
      <c r="B40" s="2">
        <v>-5.3482709032949058</v>
      </c>
      <c r="C40" s="2">
        <v>-2.7349999476864468</v>
      </c>
    </row>
    <row r="41" spans="2:3" x14ac:dyDescent="0.25">
      <c r="B41" s="2">
        <v>-5.3347649069735779</v>
      </c>
      <c r="C41" s="2">
        <v>7.2961127039452549</v>
      </c>
    </row>
    <row r="42" spans="2:3" x14ac:dyDescent="0.25">
      <c r="B42" s="2">
        <v>-5.3132553572766481</v>
      </c>
      <c r="C42" s="2">
        <v>-4.3130073613137938</v>
      </c>
    </row>
    <row r="43" spans="2:3" x14ac:dyDescent="0.25">
      <c r="B43" s="2">
        <v>-5.3132553572766481</v>
      </c>
      <c r="C43" s="2">
        <v>3.7793013284972403</v>
      </c>
    </row>
    <row r="44" spans="2:3" x14ac:dyDescent="0.25">
      <c r="B44" s="2">
        <v>-5.2608911998220718</v>
      </c>
      <c r="C44" s="2">
        <v>-2.8476067604497075</v>
      </c>
    </row>
    <row r="45" spans="2:3" x14ac:dyDescent="0.25">
      <c r="B45" s="2">
        <v>-5.2441792346769942</v>
      </c>
      <c r="C45" s="2">
        <v>5.534501047397498</v>
      </c>
    </row>
    <row r="46" spans="2:3" x14ac:dyDescent="0.25">
      <c r="B46" s="2">
        <v>-5.1677134676254353</v>
      </c>
      <c r="C46" s="2">
        <v>-1.8773464439145755</v>
      </c>
    </row>
    <row r="47" spans="2:3" x14ac:dyDescent="0.25">
      <c r="B47" s="2">
        <v>-5.1317202148027716</v>
      </c>
      <c r="C47" s="2">
        <v>-0.3621737454959657</v>
      </c>
    </row>
    <row r="48" spans="2:3" x14ac:dyDescent="0.25">
      <c r="B48" s="2">
        <v>-5.1164065977616699</v>
      </c>
      <c r="C48" s="2">
        <v>1.9584986198897241</v>
      </c>
    </row>
    <row r="49" spans="2:3" x14ac:dyDescent="0.25">
      <c r="B49" s="2">
        <v>-5.0758317653788252</v>
      </c>
      <c r="C49" s="2">
        <v>-0.31693775276653469</v>
      </c>
    </row>
    <row r="50" spans="2:3" x14ac:dyDescent="0.25">
      <c r="B50" s="2">
        <v>-5.0624053498439023</v>
      </c>
      <c r="C50" s="2">
        <v>8.4477035266463645</v>
      </c>
    </row>
    <row r="51" spans="2:3" x14ac:dyDescent="0.25">
      <c r="B51" s="2">
        <v>-5.0506842368748037</v>
      </c>
      <c r="C51" s="2">
        <v>-4.5338554122718051</v>
      </c>
    </row>
    <row r="52" spans="2:3" x14ac:dyDescent="0.25">
      <c r="B52" s="2">
        <v>-5.0083017837721853</v>
      </c>
      <c r="C52" s="2">
        <v>9.0247097028186545</v>
      </c>
    </row>
    <row r="53" spans="2:3" x14ac:dyDescent="0.25">
      <c r="B53" s="2">
        <v>-4.9540958995465187</v>
      </c>
      <c r="C53" s="2">
        <v>-4.3996822063927539</v>
      </c>
    </row>
    <row r="54" spans="2:3" x14ac:dyDescent="0.25">
      <c r="B54" s="2">
        <v>-4.9296987041714599</v>
      </c>
      <c r="C54" s="2">
        <v>1.6978374383616028</v>
      </c>
    </row>
    <row r="55" spans="2:3" x14ac:dyDescent="0.25">
      <c r="B55" s="2">
        <v>-4.9288801589398643</v>
      </c>
      <c r="C55" s="2">
        <v>1.6200131135992706</v>
      </c>
    </row>
    <row r="56" spans="2:3" x14ac:dyDescent="0.25">
      <c r="B56" s="2">
        <v>-4.8517777455970643</v>
      </c>
      <c r="C56" s="2">
        <v>-8.9013853943906724</v>
      </c>
    </row>
    <row r="57" spans="2:3" x14ac:dyDescent="0.25">
      <c r="B57" s="2">
        <v>-4.8295633375062605</v>
      </c>
      <c r="C57" s="2">
        <v>3.7451100120524643</v>
      </c>
    </row>
    <row r="58" spans="2:3" x14ac:dyDescent="0.25">
      <c r="B58" s="2">
        <v>-4.824811227689497</v>
      </c>
      <c r="C58" s="2">
        <v>14.887903722003102</v>
      </c>
    </row>
    <row r="59" spans="2:3" x14ac:dyDescent="0.25">
      <c r="B59" s="2">
        <v>-4.7109652283950707</v>
      </c>
      <c r="C59" s="2">
        <v>5.6324081520433538</v>
      </c>
    </row>
    <row r="60" spans="2:3" x14ac:dyDescent="0.25">
      <c r="B60" s="2">
        <v>-4.63775090490235</v>
      </c>
      <c r="C60" s="2">
        <v>7.2874042921757791</v>
      </c>
    </row>
    <row r="61" spans="2:3" x14ac:dyDescent="0.25">
      <c r="B61" s="2">
        <v>-4.6339765018899923</v>
      </c>
      <c r="C61" s="2">
        <v>-6.0549625636194833</v>
      </c>
    </row>
    <row r="62" spans="2:3" x14ac:dyDescent="0.25">
      <c r="B62" s="2">
        <v>-4.626427695865277</v>
      </c>
      <c r="C62" s="2">
        <v>2.6179561751196161</v>
      </c>
    </row>
    <row r="63" spans="2:3" x14ac:dyDescent="0.25">
      <c r="B63" s="2">
        <v>-4.6226532928529194</v>
      </c>
      <c r="C63" s="2">
        <v>6.7584080675733276</v>
      </c>
    </row>
    <row r="64" spans="2:3" x14ac:dyDescent="0.25">
      <c r="B64" s="2">
        <v>-4.5814077081275171</v>
      </c>
      <c r="C64" s="2">
        <v>-5.742028174106963</v>
      </c>
    </row>
    <row r="65" spans="2:3" x14ac:dyDescent="0.25">
      <c r="B65" s="2">
        <v>-4.4825228966772555</v>
      </c>
      <c r="C65" s="2">
        <v>2.4122171048948076</v>
      </c>
    </row>
    <row r="66" spans="2:3" x14ac:dyDescent="0.25">
      <c r="B66" s="2">
        <v>-4.4008389037742743</v>
      </c>
      <c r="C66" s="2">
        <v>11.458381100557745</v>
      </c>
    </row>
    <row r="67" spans="2:3" x14ac:dyDescent="0.25">
      <c r="B67" s="2">
        <v>-4.3651639740972312</v>
      </c>
      <c r="C67" s="2">
        <v>2.4483069915295346</v>
      </c>
    </row>
    <row r="68" spans="2:3" x14ac:dyDescent="0.25">
      <c r="B68" s="2">
        <v>-4.3559439715580082</v>
      </c>
      <c r="C68" s="2">
        <v>0.50084009267447982</v>
      </c>
    </row>
    <row r="69" spans="2:3" x14ac:dyDescent="0.25">
      <c r="B69" s="2">
        <v>-4.3474401960964313</v>
      </c>
      <c r="C69" s="2">
        <v>-2.4492480810731649</v>
      </c>
    </row>
    <row r="70" spans="2:3" x14ac:dyDescent="0.25">
      <c r="B70" s="2">
        <v>-4.2883685152162796</v>
      </c>
      <c r="C70" s="2">
        <v>-0.11188080356805585</v>
      </c>
    </row>
    <row r="71" spans="2:3" x14ac:dyDescent="0.25">
      <c r="B71" s="2">
        <v>-4.2570364227402022</v>
      </c>
      <c r="C71" s="2">
        <v>8.7501332523534074</v>
      </c>
    </row>
    <row r="72" spans="2:3" x14ac:dyDescent="0.25">
      <c r="B72" s="2">
        <v>-4.2335032473318277</v>
      </c>
      <c r="C72" s="2">
        <v>1.6411077063385164</v>
      </c>
    </row>
    <row r="73" spans="2:3" x14ac:dyDescent="0.25">
      <c r="B73" s="2">
        <v>-4.2259203352557959</v>
      </c>
      <c r="C73" s="2">
        <v>0.27885517333925236</v>
      </c>
    </row>
    <row r="74" spans="2:3" x14ac:dyDescent="0.25">
      <c r="B74" s="2">
        <v>-4.1392113841255194</v>
      </c>
      <c r="C74" s="2">
        <v>-2.674859610531712</v>
      </c>
    </row>
    <row r="75" spans="2:3" x14ac:dyDescent="0.25">
      <c r="B75" s="2">
        <v>-4.127717644831864</v>
      </c>
      <c r="C75" s="2">
        <v>-3.5262489695451222</v>
      </c>
    </row>
    <row r="76" spans="2:3" x14ac:dyDescent="0.25">
      <c r="B76" s="2">
        <v>-4.0874042921757789</v>
      </c>
      <c r="C76" s="2">
        <v>-12.219767763279378</v>
      </c>
    </row>
    <row r="77" spans="2:3" x14ac:dyDescent="0.25">
      <c r="B77" s="2">
        <v>-4.0833911468042059</v>
      </c>
      <c r="C77" s="2">
        <v>9.1810177360021044</v>
      </c>
    </row>
    <row r="78" spans="2:3" x14ac:dyDescent="0.25">
      <c r="B78" s="2">
        <v>-4.0720452003995886</v>
      </c>
      <c r="C78" s="2">
        <v>5.9647375160711817</v>
      </c>
    </row>
    <row r="79" spans="2:3" x14ac:dyDescent="0.25">
      <c r="B79" s="2">
        <v>-3.9691245062102096</v>
      </c>
      <c r="C79" s="2">
        <v>-2.1621717628004262</v>
      </c>
    </row>
    <row r="80" spans="2:3" x14ac:dyDescent="0.25">
      <c r="B80" s="2">
        <v>-3.7941149882215539</v>
      </c>
      <c r="C80" s="2">
        <v>6.0459212868881878</v>
      </c>
    </row>
    <row r="81" spans="2:3" x14ac:dyDescent="0.25">
      <c r="B81" s="2">
        <v>-3.7122718337457625</v>
      </c>
      <c r="C81" s="2">
        <v>1.8636269538110355</v>
      </c>
    </row>
    <row r="82" spans="2:3" x14ac:dyDescent="0.25">
      <c r="B82" s="2">
        <v>-3.6268361751979681</v>
      </c>
      <c r="C82" s="2">
        <v>2.9732445960253244</v>
      </c>
    </row>
    <row r="83" spans="2:3" x14ac:dyDescent="0.25">
      <c r="B83" s="2">
        <v>-3.6244032768707255</v>
      </c>
      <c r="C83" s="2">
        <v>2.6094751370255835</v>
      </c>
    </row>
    <row r="84" spans="2:3" x14ac:dyDescent="0.25">
      <c r="B84" s="2">
        <v>-3.6006995712057686</v>
      </c>
      <c r="C84" s="2">
        <v>-5.2328930400544778</v>
      </c>
    </row>
    <row r="85" spans="2:3" x14ac:dyDescent="0.25">
      <c r="B85" s="2">
        <v>-3.5795083446544593</v>
      </c>
      <c r="C85" s="2">
        <v>-1.515856406011153</v>
      </c>
    </row>
    <row r="86" spans="2:3" x14ac:dyDescent="0.25">
      <c r="B86" s="2">
        <v>-3.4441527956631033</v>
      </c>
      <c r="C86" s="2">
        <v>6.6429704525507987</v>
      </c>
    </row>
    <row r="87" spans="2:3" x14ac:dyDescent="0.25">
      <c r="B87" s="2">
        <v>-3.4229956751631105</v>
      </c>
      <c r="C87" s="2">
        <v>0.52682321943575516</v>
      </c>
    </row>
    <row r="88" spans="2:3" x14ac:dyDescent="0.25">
      <c r="B88" s="2">
        <v>-3.4142076826072296</v>
      </c>
      <c r="C88" s="2">
        <v>3.3125259101798292</v>
      </c>
    </row>
    <row r="89" spans="2:3" x14ac:dyDescent="0.25">
      <c r="B89" s="2">
        <v>-3.383841928251786</v>
      </c>
      <c r="C89" s="2">
        <v>-1.1574018066748977</v>
      </c>
    </row>
    <row r="90" spans="2:3" x14ac:dyDescent="0.25">
      <c r="B90" s="2">
        <v>-3.3826823225070255</v>
      </c>
      <c r="C90" s="2">
        <v>5.5075402138318168</v>
      </c>
    </row>
    <row r="91" spans="2:3" x14ac:dyDescent="0.25">
      <c r="B91" s="2">
        <v>-3.317289653449552</v>
      </c>
      <c r="C91" s="2">
        <v>-6.0326572060585022</v>
      </c>
    </row>
    <row r="92" spans="2:3" x14ac:dyDescent="0.25">
      <c r="B92" s="2">
        <v>-3.2926082409801891</v>
      </c>
      <c r="C92" s="2">
        <v>4.7577584660321008</v>
      </c>
    </row>
    <row r="93" spans="2:3" x14ac:dyDescent="0.25">
      <c r="B93" s="2">
        <v>-3.2708826862915883</v>
      </c>
      <c r="C93" s="2">
        <v>11.904215403366834</v>
      </c>
    </row>
    <row r="94" spans="2:3" x14ac:dyDescent="0.25">
      <c r="B94" s="2">
        <v>-3.2537955545820294</v>
      </c>
      <c r="C94" s="2">
        <v>0.74755758355604485</v>
      </c>
    </row>
    <row r="95" spans="2:3" x14ac:dyDescent="0.25">
      <c r="B95" s="2">
        <v>-3.24243823949364</v>
      </c>
      <c r="C95" s="2">
        <v>-2.5727915676252451</v>
      </c>
    </row>
    <row r="96" spans="2:3" x14ac:dyDescent="0.25">
      <c r="B96" s="2">
        <v>-3.1417344386398325</v>
      </c>
      <c r="C96" s="2">
        <v>13.89118847833015</v>
      </c>
    </row>
    <row r="97" spans="2:3" x14ac:dyDescent="0.25">
      <c r="B97" s="2">
        <v>-3.114472334954189</v>
      </c>
      <c r="C97" s="2">
        <v>4.3775839963491308</v>
      </c>
    </row>
    <row r="98" spans="2:3" x14ac:dyDescent="0.25">
      <c r="B98" s="2">
        <v>-3.0757505980262065</v>
      </c>
      <c r="C98" s="2">
        <v>-7.8344571597408503</v>
      </c>
    </row>
    <row r="99" spans="2:3" x14ac:dyDescent="0.25">
      <c r="B99" s="2">
        <v>-3.0724423110485075</v>
      </c>
      <c r="C99" s="2">
        <v>7.8407749747857451</v>
      </c>
    </row>
    <row r="100" spans="2:3" x14ac:dyDescent="0.25">
      <c r="B100" s="2">
        <v>-3.0691340240708085</v>
      </c>
      <c r="C100" s="2">
        <v>6.0815848478814587</v>
      </c>
    </row>
    <row r="101" spans="2:3" x14ac:dyDescent="0.25">
      <c r="B101" s="2">
        <v>-3.024148142384365</v>
      </c>
      <c r="C101" s="2">
        <v>5.8166604099387769</v>
      </c>
    </row>
    <row r="102" spans="2:3" x14ac:dyDescent="0.25">
      <c r="B102" s="2">
        <v>-2.9963403418776577</v>
      </c>
      <c r="C102" s="2">
        <v>4.2693484424962662</v>
      </c>
    </row>
    <row r="103" spans="2:3" x14ac:dyDescent="0.25">
      <c r="B103" s="2">
        <v>-2.9740804590517653</v>
      </c>
      <c r="C103" s="2">
        <v>6.7734715735714417</v>
      </c>
    </row>
    <row r="104" spans="2:3" x14ac:dyDescent="0.25">
      <c r="B104" s="2">
        <v>-2.960551725362893</v>
      </c>
      <c r="C104" s="2">
        <v>-4.000391294946894</v>
      </c>
    </row>
    <row r="105" spans="2:3" x14ac:dyDescent="0.25">
      <c r="B105" s="2">
        <v>-2.9217390389647333</v>
      </c>
      <c r="C105" s="2">
        <v>3.6103626876429189</v>
      </c>
    </row>
    <row r="106" spans="2:3" x14ac:dyDescent="0.25">
      <c r="B106" s="2">
        <v>-2.7841438592702614</v>
      </c>
      <c r="C106" s="2">
        <v>3.8499747511668829</v>
      </c>
    </row>
    <row r="107" spans="2:3" x14ac:dyDescent="0.25">
      <c r="B107" s="2">
        <v>-2.7219344216689931</v>
      </c>
      <c r="C107" s="2">
        <v>1.8161683834041469</v>
      </c>
    </row>
    <row r="108" spans="2:3" x14ac:dyDescent="0.25">
      <c r="B108" s="2">
        <v>-2.7110091165639458</v>
      </c>
      <c r="C108" s="2">
        <v>-3.727997631765902</v>
      </c>
    </row>
    <row r="109" spans="2:3" x14ac:dyDescent="0.25">
      <c r="B109" s="2">
        <v>-2.7047847621986874</v>
      </c>
      <c r="C109" s="2">
        <v>4.136584953404963</v>
      </c>
    </row>
    <row r="110" spans="2:3" x14ac:dyDescent="0.25">
      <c r="B110" s="2">
        <v>-2.68147327612387</v>
      </c>
      <c r="C110" s="2">
        <v>-0.54946712630044203</v>
      </c>
    </row>
    <row r="111" spans="2:3" x14ac:dyDescent="0.25">
      <c r="B111" s="2">
        <v>-2.6392272472265175</v>
      </c>
      <c r="C111" s="2">
        <v>-2.4623334360949229</v>
      </c>
    </row>
    <row r="112" spans="2:3" x14ac:dyDescent="0.25">
      <c r="B112" s="2">
        <v>-2.6294729165500028</v>
      </c>
      <c r="C112" s="2">
        <v>9.0930809670244344</v>
      </c>
    </row>
    <row r="113" spans="2:3" x14ac:dyDescent="0.25">
      <c r="B113" s="2">
        <v>-2.5545078157563692</v>
      </c>
      <c r="C113" s="2">
        <v>5.2334071420336841</v>
      </c>
    </row>
    <row r="114" spans="2:3" x14ac:dyDescent="0.25">
      <c r="B114" s="2">
        <v>-2.5372956285253165</v>
      </c>
      <c r="C114" s="2">
        <v>-1.9867700252216309</v>
      </c>
    </row>
    <row r="115" spans="2:3" x14ac:dyDescent="0.25">
      <c r="B115" s="2">
        <v>-2.5110453376953954</v>
      </c>
      <c r="C115" s="2">
        <v>1.7951192653999897</v>
      </c>
    </row>
    <row r="116" spans="2:3" x14ac:dyDescent="0.25">
      <c r="B116" s="2">
        <v>-2.5004724617872851</v>
      </c>
      <c r="C116" s="2">
        <v>4.5813164938881528</v>
      </c>
    </row>
    <row r="117" spans="2:3" x14ac:dyDescent="0.25">
      <c r="B117" s="2">
        <v>-2.4874098441330714</v>
      </c>
      <c r="C117" s="2">
        <v>-1.7545078157563694</v>
      </c>
    </row>
    <row r="118" spans="2:3" x14ac:dyDescent="0.25">
      <c r="B118" s="2">
        <v>-2.440877821453614</v>
      </c>
      <c r="C118" s="2">
        <v>7.900983524043113</v>
      </c>
    </row>
    <row r="119" spans="2:3" x14ac:dyDescent="0.25">
      <c r="B119" s="2">
        <v>-2.4020992411067708</v>
      </c>
      <c r="C119" s="2">
        <v>1.1934714671515394</v>
      </c>
    </row>
    <row r="120" spans="2:3" x14ac:dyDescent="0.25">
      <c r="B120" s="2">
        <v>-2.3517018659447784</v>
      </c>
      <c r="C120" s="2">
        <v>12.032590580522083</v>
      </c>
    </row>
    <row r="121" spans="2:3" x14ac:dyDescent="0.25">
      <c r="B121" s="2">
        <v>-2.3492462302499915</v>
      </c>
      <c r="C121" s="2">
        <v>9.9489836934953928</v>
      </c>
    </row>
    <row r="122" spans="2:3" x14ac:dyDescent="0.25">
      <c r="B122" s="2">
        <v>-2.3330231185071169</v>
      </c>
      <c r="C122" s="2">
        <v>-3.4204065236262977</v>
      </c>
    </row>
    <row r="123" spans="2:3" x14ac:dyDescent="0.25">
      <c r="B123" s="2">
        <v>-2.3060679692833217</v>
      </c>
      <c r="C123" s="2">
        <v>-2.8875335778575391</v>
      </c>
    </row>
    <row r="124" spans="2:3" x14ac:dyDescent="0.25">
      <c r="B124" s="2">
        <v>-2.3021571420656981</v>
      </c>
      <c r="C124" s="2">
        <v>-5.170297067204956</v>
      </c>
    </row>
    <row r="125" spans="2:3" x14ac:dyDescent="0.25">
      <c r="B125" s="2">
        <v>-2.2330810194660442</v>
      </c>
      <c r="C125" s="2">
        <v>1.0871060617791954</v>
      </c>
    </row>
    <row r="126" spans="2:3" x14ac:dyDescent="0.25">
      <c r="B126" s="2">
        <v>-2.1828996492957229</v>
      </c>
      <c r="C126" s="2">
        <v>1.6641122379514854</v>
      </c>
    </row>
    <row r="127" spans="2:3" x14ac:dyDescent="0.25">
      <c r="B127" s="2">
        <v>-2.1804951726779107</v>
      </c>
      <c r="C127" s="2">
        <v>1.380503368229256</v>
      </c>
    </row>
    <row r="128" spans="2:3" x14ac:dyDescent="0.25">
      <c r="B128" s="2">
        <v>-2.1790570341807323</v>
      </c>
      <c r="C128" s="2">
        <v>1.0240269198693568</v>
      </c>
    </row>
    <row r="129" spans="2:3" x14ac:dyDescent="0.25">
      <c r="B129" s="2">
        <v>-2.1373567021044435</v>
      </c>
      <c r="C129" s="2">
        <v>2.641091446595965</v>
      </c>
    </row>
    <row r="130" spans="2:3" x14ac:dyDescent="0.25">
      <c r="B130" s="2">
        <v>-2.0759544410509987</v>
      </c>
      <c r="C130" s="2">
        <v>-1.1943727663019672</v>
      </c>
    </row>
    <row r="131" spans="2:3" x14ac:dyDescent="0.25">
      <c r="B131" s="2">
        <v>-2.0263415050692855</v>
      </c>
      <c r="C131" s="2">
        <v>4.0489039798121667</v>
      </c>
    </row>
    <row r="132" spans="2:3" x14ac:dyDescent="0.25">
      <c r="B132" s="2">
        <v>-2.0136313166120088</v>
      </c>
      <c r="C132" s="2">
        <v>9.4544459494063631</v>
      </c>
    </row>
    <row r="133" spans="2:3" x14ac:dyDescent="0.25">
      <c r="B133" s="2">
        <v>-2.0122215998242607</v>
      </c>
      <c r="C133" s="2">
        <v>-5.7983258961467072</v>
      </c>
    </row>
    <row r="134" spans="2:3" x14ac:dyDescent="0.25">
      <c r="B134" s="2">
        <v>-1.9164233860181412</v>
      </c>
      <c r="C134" s="2">
        <v>-0.50340121965564322</v>
      </c>
    </row>
    <row r="135" spans="2:3" x14ac:dyDescent="0.25">
      <c r="B135" s="2">
        <v>-1.8664125461044023</v>
      </c>
      <c r="C135" s="2">
        <v>5.488486299829674</v>
      </c>
    </row>
    <row r="136" spans="2:3" x14ac:dyDescent="0.25">
      <c r="B136" s="2">
        <v>-1.8507294468407054</v>
      </c>
      <c r="C136" s="2">
        <v>-5.9802703112363815</v>
      </c>
    </row>
    <row r="137" spans="2:3" x14ac:dyDescent="0.25">
      <c r="B137" s="2">
        <v>-1.8498085834551603</v>
      </c>
      <c r="C137" s="2">
        <v>-7.339737516711466</v>
      </c>
    </row>
    <row r="138" spans="2:3" x14ac:dyDescent="0.25">
      <c r="B138" s="2">
        <v>-1.8456703825620935</v>
      </c>
      <c r="C138" s="2">
        <v>3.048982767315465</v>
      </c>
    </row>
    <row r="139" spans="2:3" x14ac:dyDescent="0.25">
      <c r="B139" s="2">
        <v>-1.8424416763707996</v>
      </c>
      <c r="C139" s="2">
        <v>5.0167086606525118</v>
      </c>
    </row>
    <row r="140" spans="2:3" x14ac:dyDescent="0.25">
      <c r="B140" s="2">
        <v>-1.8098249226284679</v>
      </c>
      <c r="C140" s="2">
        <v>4.3549091565655544</v>
      </c>
    </row>
    <row r="141" spans="2:3" x14ac:dyDescent="0.25">
      <c r="B141" s="2">
        <v>-1.7896796149841976</v>
      </c>
      <c r="C141" s="2">
        <v>6.2350961848569568</v>
      </c>
    </row>
    <row r="142" spans="2:3" x14ac:dyDescent="0.25">
      <c r="B142" s="2">
        <v>-1.788304004247766</v>
      </c>
      <c r="C142" s="2">
        <v>2.8845177035254892</v>
      </c>
    </row>
    <row r="143" spans="2:3" x14ac:dyDescent="0.25">
      <c r="B143" s="2">
        <v>-1.7691250347241294</v>
      </c>
      <c r="C143" s="2">
        <v>-3.4876636568224058</v>
      </c>
    </row>
    <row r="144" spans="2:3" x14ac:dyDescent="0.25">
      <c r="B144" s="2">
        <v>-1.7527143396990141</v>
      </c>
      <c r="C144" s="2">
        <v>2.4767343853018247</v>
      </c>
    </row>
    <row r="145" spans="2:3" x14ac:dyDescent="0.25">
      <c r="B145" s="2">
        <v>-1.746796939795604</v>
      </c>
      <c r="C145" s="2">
        <v>0.52961991564370692</v>
      </c>
    </row>
    <row r="146" spans="2:3" x14ac:dyDescent="0.25">
      <c r="B146" s="2">
        <v>-1.7345187613216695</v>
      </c>
      <c r="C146" s="2">
        <v>-3.4674501370755024</v>
      </c>
    </row>
    <row r="147" spans="2:3" x14ac:dyDescent="0.25">
      <c r="B147" s="2">
        <v>-1.6928184292453807</v>
      </c>
      <c r="C147" s="2">
        <v>-2.9097934606834315</v>
      </c>
    </row>
    <row r="148" spans="2:3" x14ac:dyDescent="0.25">
      <c r="B148" s="2">
        <v>-1.6734007173625287</v>
      </c>
      <c r="C148" s="2">
        <v>-1.3173137126141228</v>
      </c>
    </row>
    <row r="149" spans="2:3" x14ac:dyDescent="0.25">
      <c r="B149" s="2">
        <v>-1.6729459700116422</v>
      </c>
      <c r="C149" s="2">
        <v>8.831919563410338</v>
      </c>
    </row>
    <row r="150" spans="2:3" x14ac:dyDescent="0.25">
      <c r="B150" s="2">
        <v>-1.669342097255867</v>
      </c>
      <c r="C150" s="2">
        <v>-0.25918483920395374</v>
      </c>
    </row>
    <row r="151" spans="2:3" x14ac:dyDescent="0.25">
      <c r="B151" s="2">
        <v>-1.6558190479088808</v>
      </c>
      <c r="C151" s="2">
        <v>7.057495400251355</v>
      </c>
    </row>
    <row r="152" spans="2:3" x14ac:dyDescent="0.25">
      <c r="B152" s="2">
        <v>-1.6553699848998804</v>
      </c>
      <c r="C152" s="2">
        <v>5.0613364288001321</v>
      </c>
    </row>
    <row r="153" spans="2:3" x14ac:dyDescent="0.25">
      <c r="B153" s="2">
        <v>-1.6472697977122153</v>
      </c>
      <c r="C153" s="2">
        <v>-3.228230293141678</v>
      </c>
    </row>
    <row r="154" spans="2:3" x14ac:dyDescent="0.25">
      <c r="B154" s="2">
        <v>-1.5573150873649866</v>
      </c>
      <c r="C154" s="2">
        <v>11.735822459333576</v>
      </c>
    </row>
    <row r="155" spans="2:3" x14ac:dyDescent="0.25">
      <c r="B155" s="2">
        <v>-1.5217538445256651</v>
      </c>
      <c r="C155" s="2">
        <v>6.8709125621826388</v>
      </c>
    </row>
    <row r="156" spans="2:3" x14ac:dyDescent="0.25">
      <c r="B156" s="2">
        <v>-1.4321458790334873</v>
      </c>
      <c r="C156" s="2">
        <v>13.366228136466816</v>
      </c>
    </row>
    <row r="157" spans="2:3" x14ac:dyDescent="0.25">
      <c r="B157" s="2">
        <v>-1.2541009224776645</v>
      </c>
      <c r="C157" s="2">
        <v>2.6858499546069652</v>
      </c>
    </row>
    <row r="158" spans="2:3" x14ac:dyDescent="0.25">
      <c r="B158" s="2">
        <v>-1.2291011868626811</v>
      </c>
      <c r="C158" s="2">
        <v>2.9486996077612275</v>
      </c>
    </row>
    <row r="159" spans="2:3" x14ac:dyDescent="0.25">
      <c r="B159" s="2">
        <v>-0.99666276279895105</v>
      </c>
      <c r="C159" s="2">
        <v>1.5155803844681941</v>
      </c>
    </row>
    <row r="160" spans="2:3" x14ac:dyDescent="0.25">
      <c r="B160" s="2">
        <v>-0.96931539398501632</v>
      </c>
      <c r="C160" s="2">
        <v>-3.3337998906499706</v>
      </c>
    </row>
    <row r="161" spans="2:3" x14ac:dyDescent="0.25">
      <c r="B161" s="2">
        <v>-0.90728785532410261</v>
      </c>
      <c r="C161" s="2">
        <v>-8.015446605393663</v>
      </c>
    </row>
    <row r="162" spans="2:3" x14ac:dyDescent="0.25">
      <c r="B162" s="2">
        <v>-0.86389358936576177</v>
      </c>
      <c r="C162" s="2">
        <v>-0.9709497084695613</v>
      </c>
    </row>
    <row r="163" spans="2:3" x14ac:dyDescent="0.25">
      <c r="B163" s="2">
        <v>-0.85556034416076732</v>
      </c>
      <c r="C163" s="2">
        <v>-3.47670215414837E-2</v>
      </c>
    </row>
    <row r="164" spans="2:3" x14ac:dyDescent="0.25">
      <c r="B164" s="2">
        <v>-0.82895762413390917</v>
      </c>
      <c r="C164" s="2">
        <v>3.9858362065861002</v>
      </c>
    </row>
    <row r="165" spans="2:3" x14ac:dyDescent="0.25">
      <c r="B165" s="2">
        <v>-0.81525836018845443</v>
      </c>
      <c r="C165" s="2">
        <v>4.8964336706849281</v>
      </c>
    </row>
    <row r="166" spans="2:3" x14ac:dyDescent="0.25">
      <c r="B166" s="2">
        <v>-0.77011900127108679</v>
      </c>
      <c r="C166" s="2">
        <v>1.1042159308562987</v>
      </c>
    </row>
    <row r="167" spans="2:3" x14ac:dyDescent="0.25">
      <c r="B167" s="2">
        <v>-0.75441884898173162</v>
      </c>
      <c r="C167" s="2">
        <v>0.27723513590171933</v>
      </c>
    </row>
    <row r="168" spans="2:3" x14ac:dyDescent="0.25">
      <c r="B168" s="2">
        <v>-0.74534095498966058</v>
      </c>
      <c r="C168" s="2">
        <v>2.3209379428881221</v>
      </c>
    </row>
    <row r="169" spans="2:3" x14ac:dyDescent="0.25">
      <c r="B169" s="2">
        <v>-0.70743776329327379</v>
      </c>
      <c r="C169" s="2">
        <v>-3.6737803788564634</v>
      </c>
    </row>
    <row r="170" spans="2:3" x14ac:dyDescent="0.25">
      <c r="B170" s="2">
        <v>-0.69756974577903752</v>
      </c>
      <c r="C170" s="2">
        <v>3.1893916962435469</v>
      </c>
    </row>
    <row r="171" spans="2:3" x14ac:dyDescent="0.25">
      <c r="B171" s="2">
        <v>-0.65407316166674723</v>
      </c>
      <c r="C171" s="2">
        <v>-0.61195509665412828</v>
      </c>
    </row>
    <row r="172" spans="2:3" x14ac:dyDescent="0.25">
      <c r="B172" s="2">
        <v>-0.64710415851441216</v>
      </c>
      <c r="C172" s="2">
        <v>3.1740553418349009</v>
      </c>
    </row>
    <row r="173" spans="2:3" x14ac:dyDescent="0.25">
      <c r="B173" s="2">
        <v>-0.64342070497223181</v>
      </c>
      <c r="C173" s="2">
        <v>6.3456338971736841</v>
      </c>
    </row>
    <row r="174" spans="2:3" x14ac:dyDescent="0.25">
      <c r="B174" s="2">
        <v>-0.60173174157971521</v>
      </c>
      <c r="C174" s="2">
        <v>0.82280121710209642</v>
      </c>
    </row>
    <row r="175" spans="2:3" x14ac:dyDescent="0.25">
      <c r="B175" s="2">
        <v>-0.57848278326564473</v>
      </c>
      <c r="C175" s="2">
        <v>6.7063281272130553</v>
      </c>
    </row>
    <row r="176" spans="2:3" x14ac:dyDescent="0.25">
      <c r="B176" s="2">
        <v>-0.57196852746419613</v>
      </c>
      <c r="C176" s="2">
        <v>2.8534527751180576</v>
      </c>
    </row>
    <row r="177" spans="2:3" x14ac:dyDescent="0.25">
      <c r="B177" s="2">
        <v>-0.55771788235579156</v>
      </c>
      <c r="C177" s="2">
        <v>7.926381163590122</v>
      </c>
    </row>
    <row r="178" spans="2:3" x14ac:dyDescent="0.25">
      <c r="B178" s="2">
        <v>-0.54551360032637608</v>
      </c>
      <c r="C178" s="2">
        <v>-2.0120539779309183</v>
      </c>
    </row>
    <row r="179" spans="2:3" x14ac:dyDescent="0.25">
      <c r="B179" s="2">
        <v>-0.52601630765711893</v>
      </c>
      <c r="C179" s="2">
        <v>-1.294462658232078</v>
      </c>
    </row>
    <row r="180" spans="2:3" x14ac:dyDescent="0.25">
      <c r="B180" s="2">
        <v>-0.51952478922321466</v>
      </c>
      <c r="C180" s="2">
        <v>13.356132745277137</v>
      </c>
    </row>
    <row r="181" spans="2:3" x14ac:dyDescent="0.25">
      <c r="B181" s="2">
        <v>-0.46686504599056211</v>
      </c>
      <c r="C181" s="2">
        <v>6.5403453441394959</v>
      </c>
    </row>
    <row r="182" spans="2:3" x14ac:dyDescent="0.25">
      <c r="B182" s="2">
        <v>-0.45675828611711045</v>
      </c>
      <c r="C182" s="2">
        <v>7.5311829783022404</v>
      </c>
    </row>
    <row r="183" spans="2:3" x14ac:dyDescent="0.25">
      <c r="B183" s="2">
        <v>-0.38701141117489901</v>
      </c>
      <c r="C183" s="2">
        <v>5.1224658414430451</v>
      </c>
    </row>
    <row r="184" spans="2:3" x14ac:dyDescent="0.25">
      <c r="B184" s="2">
        <v>-0.37615431817248468</v>
      </c>
      <c r="C184" s="2">
        <v>5.1322315408033319</v>
      </c>
    </row>
    <row r="185" spans="2:3" x14ac:dyDescent="0.25">
      <c r="B185" s="2">
        <v>-0.3432249256264186</v>
      </c>
      <c r="C185" s="2">
        <v>2.0323211679642554</v>
      </c>
    </row>
    <row r="186" spans="2:3" x14ac:dyDescent="0.25">
      <c r="B186" s="2">
        <v>-0.33600581143109598</v>
      </c>
      <c r="C186" s="2">
        <v>3.6866920304892119</v>
      </c>
    </row>
    <row r="187" spans="2:3" x14ac:dyDescent="0.25">
      <c r="B187" s="2">
        <v>-0.31436552187078637</v>
      </c>
      <c r="C187" s="2">
        <v>-2.0088934838422574</v>
      </c>
    </row>
    <row r="188" spans="2:3" x14ac:dyDescent="0.25">
      <c r="B188" s="2">
        <v>-0.30355958794534676</v>
      </c>
      <c r="C188" s="2">
        <v>-1.1686170132161351</v>
      </c>
    </row>
    <row r="189" spans="2:3" x14ac:dyDescent="0.25">
      <c r="B189" s="2">
        <v>-0.30275809573940937</v>
      </c>
      <c r="C189" s="2">
        <v>-2.9714913075149525</v>
      </c>
    </row>
    <row r="190" spans="2:3" x14ac:dyDescent="0.25">
      <c r="B190" s="2">
        <v>-0.26279148793837526</v>
      </c>
      <c r="C190" s="2">
        <v>2.6071672942198347</v>
      </c>
    </row>
    <row r="191" spans="2:3" x14ac:dyDescent="0.25">
      <c r="B191" s="2">
        <v>-0.21495206662511923</v>
      </c>
      <c r="C191" s="2">
        <v>9.7394815889419988</v>
      </c>
    </row>
    <row r="192" spans="2:3" x14ac:dyDescent="0.25">
      <c r="B192" s="2">
        <v>-0.2117631508270279</v>
      </c>
      <c r="C192" s="2">
        <v>-1.8243456401687581</v>
      </c>
    </row>
    <row r="193" spans="2:3" x14ac:dyDescent="0.25">
      <c r="B193" s="2">
        <v>-0.20698830364272003</v>
      </c>
      <c r="C193" s="2">
        <v>-3.4300585361488629</v>
      </c>
    </row>
    <row r="194" spans="2:3" x14ac:dyDescent="0.25">
      <c r="B194" s="2">
        <v>-0.2053966879146174</v>
      </c>
      <c r="C194" s="2">
        <v>-2.296737188269617</v>
      </c>
    </row>
    <row r="195" spans="2:3" x14ac:dyDescent="0.25">
      <c r="B195" s="2">
        <v>-0.16882931656145961</v>
      </c>
      <c r="C195" s="2">
        <v>6.1898147173924372</v>
      </c>
    </row>
    <row r="196" spans="2:3" x14ac:dyDescent="0.25">
      <c r="B196" s="2">
        <v>-0.14700144371890933</v>
      </c>
      <c r="C196" s="2">
        <v>3.2145903838245431</v>
      </c>
    </row>
    <row r="197" spans="2:3" x14ac:dyDescent="0.25">
      <c r="B197" s="2">
        <v>-0.10698367684090049</v>
      </c>
      <c r="C197" s="2">
        <v>-4.4812184064066969</v>
      </c>
    </row>
    <row r="198" spans="2:3" x14ac:dyDescent="0.25">
      <c r="B198" s="2">
        <v>-0.10619355331873526</v>
      </c>
      <c r="C198" s="2">
        <v>-1.2065827326732688</v>
      </c>
    </row>
    <row r="199" spans="2:3" x14ac:dyDescent="0.25">
      <c r="B199" s="2">
        <v>-0.10065700432169256</v>
      </c>
      <c r="C199" s="2">
        <v>-1.6578512663254514</v>
      </c>
    </row>
    <row r="200" spans="2:3" x14ac:dyDescent="0.25">
      <c r="B200" s="2">
        <v>-3.6264779436169237E-2</v>
      </c>
      <c r="C200" s="2">
        <v>-6.698498277226463</v>
      </c>
    </row>
    <row r="201" spans="2:3" x14ac:dyDescent="0.25">
      <c r="B201" s="2">
        <v>-1.1980743409367722E-3</v>
      </c>
      <c r="C201" s="2">
        <v>3.575756414240459</v>
      </c>
    </row>
    <row r="202" spans="2:3" x14ac:dyDescent="0.25">
      <c r="B202" s="2">
        <v>4.4026549704722084E-2</v>
      </c>
      <c r="C202" s="2">
        <v>6.4107309804530814</v>
      </c>
    </row>
    <row r="203" spans="2:3" x14ac:dyDescent="0.25">
      <c r="B203" s="2">
        <v>5.0705651420867026E-2</v>
      </c>
      <c r="C203" s="2">
        <v>-6.0008248914964497</v>
      </c>
    </row>
    <row r="204" spans="2:3" x14ac:dyDescent="0.25">
      <c r="B204" s="2">
        <v>6.1699168628547296E-2</v>
      </c>
      <c r="C204" s="2">
        <v>2.8468532541883178</v>
      </c>
    </row>
    <row r="205" spans="2:3" x14ac:dyDescent="0.25">
      <c r="B205" s="2">
        <v>6.7974682070780501E-2</v>
      </c>
      <c r="C205" s="2">
        <v>6.4788748709834181</v>
      </c>
    </row>
    <row r="206" spans="2:3" x14ac:dyDescent="0.25">
      <c r="B206" s="2">
        <v>8.4453589198528745E-2</v>
      </c>
      <c r="C206" s="2">
        <v>4.2261929188971408</v>
      </c>
    </row>
    <row r="207" spans="2:3" x14ac:dyDescent="0.25">
      <c r="B207" s="2">
        <v>8.8370100758038417E-2</v>
      </c>
      <c r="C207" s="2">
        <v>9.669291335332673</v>
      </c>
    </row>
    <row r="208" spans="2:3" x14ac:dyDescent="0.25">
      <c r="B208" s="2">
        <v>9.6606712150969498E-2</v>
      </c>
      <c r="C208" s="2">
        <v>-1.8361463339242619</v>
      </c>
    </row>
    <row r="209" spans="2:3" x14ac:dyDescent="0.25">
      <c r="B209" s="2">
        <v>0.12676214585662815</v>
      </c>
      <c r="C209" s="2">
        <v>7.2587211030186154</v>
      </c>
    </row>
    <row r="210" spans="2:3" x14ac:dyDescent="0.25">
      <c r="B210" s="2">
        <v>0.14710640546691134</v>
      </c>
      <c r="C210" s="2">
        <v>6.7069306674529798</v>
      </c>
    </row>
    <row r="211" spans="2:3" x14ac:dyDescent="0.25">
      <c r="B211" s="2">
        <v>0.14945403866586271</v>
      </c>
      <c r="C211" s="2">
        <v>6.8476067604497075</v>
      </c>
    </row>
    <row r="212" spans="2:3" x14ac:dyDescent="0.25">
      <c r="B212" s="2">
        <v>0.15180167186481408</v>
      </c>
      <c r="C212" s="2">
        <v>9.3245018938905559</v>
      </c>
    </row>
    <row r="213" spans="2:3" x14ac:dyDescent="0.25">
      <c r="B213" s="2">
        <v>0.17524958214489739</v>
      </c>
      <c r="C213" s="2">
        <v>-4.1728997025056742</v>
      </c>
    </row>
    <row r="214" spans="2:3" x14ac:dyDescent="0.25">
      <c r="B214" s="2">
        <v>0.17680709182168353</v>
      </c>
      <c r="C214" s="2">
        <v>-1.5237007978139445</v>
      </c>
    </row>
    <row r="215" spans="2:3" x14ac:dyDescent="0.25">
      <c r="B215" s="2">
        <v>0.19087015364784743</v>
      </c>
      <c r="C215" s="2">
        <v>-3.4758061196480412</v>
      </c>
    </row>
    <row r="216" spans="2:3" x14ac:dyDescent="0.25">
      <c r="B216" s="2">
        <v>0.20140892350464124</v>
      </c>
      <c r="C216" s="2">
        <v>-3.2447830967139453</v>
      </c>
    </row>
    <row r="217" spans="2:3" x14ac:dyDescent="0.25">
      <c r="B217" s="2">
        <v>0.22519789429788939</v>
      </c>
      <c r="C217" s="2">
        <v>6.0602685658086557</v>
      </c>
    </row>
    <row r="218" spans="2:3" x14ac:dyDescent="0.25">
      <c r="B218" s="2">
        <v>0.22909166848985474</v>
      </c>
      <c r="C218" s="2">
        <v>-9.2382622319273651</v>
      </c>
    </row>
    <row r="219" spans="2:3" x14ac:dyDescent="0.25">
      <c r="B219" s="2">
        <v>0.23338334661384574</v>
      </c>
      <c r="C219" s="2">
        <v>7.0600533541000914</v>
      </c>
    </row>
    <row r="220" spans="2:3" x14ac:dyDescent="0.25">
      <c r="B220" s="2">
        <v>0.2703770436084596</v>
      </c>
      <c r="C220" s="2">
        <v>1.9588794707960915</v>
      </c>
    </row>
    <row r="221" spans="2:3" x14ac:dyDescent="0.25">
      <c r="B221" s="2">
        <v>0.27621486272546458</v>
      </c>
      <c r="C221" s="2">
        <v>4.6700035959947854</v>
      </c>
    </row>
    <row r="222" spans="2:3" x14ac:dyDescent="0.25">
      <c r="B222" s="2">
        <v>0.31315171630121763</v>
      </c>
      <c r="C222" s="2">
        <v>-1.144339189020684</v>
      </c>
    </row>
    <row r="223" spans="2:3" x14ac:dyDescent="0.25">
      <c r="B223" s="2">
        <v>0.32674866209272291</v>
      </c>
      <c r="C223" s="2">
        <v>2.2125375431205612</v>
      </c>
    </row>
    <row r="224" spans="2:3" x14ac:dyDescent="0.25">
      <c r="B224" s="2">
        <v>0.38494495432241815</v>
      </c>
      <c r="C224" s="2">
        <v>-9.4753675006795675</v>
      </c>
    </row>
    <row r="225" spans="2:3" x14ac:dyDescent="0.25">
      <c r="B225" s="2">
        <v>0.38571802481892514</v>
      </c>
      <c r="C225" s="2">
        <v>-4.4945425037876703</v>
      </c>
    </row>
    <row r="226" spans="2:3" x14ac:dyDescent="0.25">
      <c r="B226" s="2">
        <v>0.40819391263648863</v>
      </c>
      <c r="C226" s="2">
        <v>4.2769881979911588</v>
      </c>
    </row>
    <row r="227" spans="2:3" x14ac:dyDescent="0.25">
      <c r="B227" s="2">
        <v>0.41826656645862381</v>
      </c>
      <c r="C227" s="2">
        <v>-0.51598066824954003</v>
      </c>
    </row>
    <row r="228" spans="2:3" x14ac:dyDescent="0.25">
      <c r="B228" s="2">
        <v>0.45270230960450131</v>
      </c>
      <c r="C228" s="2">
        <v>-2.6926516006351449</v>
      </c>
    </row>
    <row r="229" spans="2:3" x14ac:dyDescent="0.25">
      <c r="B229" s="2">
        <v>0.4786115399212576</v>
      </c>
      <c r="C229" s="2">
        <v>-2.3211343836446758</v>
      </c>
    </row>
    <row r="230" spans="2:3" x14ac:dyDescent="0.25">
      <c r="B230" s="2">
        <v>0.49947307464317414</v>
      </c>
      <c r="C230" s="2">
        <v>-5.8294533523148857</v>
      </c>
    </row>
    <row r="231" spans="2:3" x14ac:dyDescent="0.25">
      <c r="B231" s="2">
        <v>0.50681156001810446</v>
      </c>
      <c r="C231" s="2">
        <v>7.0326889322604984</v>
      </c>
    </row>
    <row r="232" spans="2:3" x14ac:dyDescent="0.25">
      <c r="B232" s="2">
        <v>0.59591361908242102</v>
      </c>
      <c r="C232" s="2">
        <v>0.70132114665466361</v>
      </c>
    </row>
    <row r="233" spans="2:3" x14ac:dyDescent="0.25">
      <c r="B233" s="2">
        <v>0.64828346087888344</v>
      </c>
      <c r="C233" s="2">
        <v>0.45597358216764405</v>
      </c>
    </row>
    <row r="234" spans="2:3" x14ac:dyDescent="0.25">
      <c r="B234" s="2">
        <v>0.69021116663061544</v>
      </c>
      <c r="C234" s="2">
        <v>8.4005462263594382</v>
      </c>
    </row>
    <row r="235" spans="2:3" x14ac:dyDescent="0.25">
      <c r="B235" s="2">
        <v>0.73018345877353563</v>
      </c>
      <c r="C235" s="2">
        <v>-1.4792265068972483</v>
      </c>
    </row>
    <row r="236" spans="2:3" x14ac:dyDescent="0.25">
      <c r="B236" s="2">
        <v>0.73824953990988429</v>
      </c>
      <c r="C236" s="2">
        <v>-4.6432221501599997</v>
      </c>
    </row>
    <row r="237" spans="2:3" x14ac:dyDescent="0.25">
      <c r="B237" s="2">
        <v>0.81464141051692418</v>
      </c>
      <c r="C237" s="2">
        <v>3.4030092643224634</v>
      </c>
    </row>
    <row r="238" spans="2:3" x14ac:dyDescent="0.25">
      <c r="B238" s="2">
        <v>0.8261522028362378</v>
      </c>
      <c r="C238" s="2">
        <v>-1.3235096452699509</v>
      </c>
    </row>
    <row r="239" spans="2:3" x14ac:dyDescent="0.25">
      <c r="B239" s="2">
        <v>0.83343952913419339</v>
      </c>
      <c r="C239" s="2">
        <v>-6.007737051229924</v>
      </c>
    </row>
    <row r="240" spans="2:3" x14ac:dyDescent="0.25">
      <c r="B240" s="2">
        <v>0.8407211710902629</v>
      </c>
      <c r="C240" s="2">
        <v>13.759584594983608</v>
      </c>
    </row>
    <row r="241" spans="2:3" x14ac:dyDescent="0.25">
      <c r="B241" s="2">
        <v>0.84647372507897667</v>
      </c>
      <c r="C241" s="2">
        <v>-5.2166017162089702</v>
      </c>
    </row>
    <row r="242" spans="2:3" x14ac:dyDescent="0.25">
      <c r="B242" s="2">
        <v>0.85759229780815072</v>
      </c>
      <c r="C242" s="2">
        <v>8.6073312154912855</v>
      </c>
    </row>
    <row r="243" spans="2:3" x14ac:dyDescent="0.25">
      <c r="B243" s="2">
        <v>0.90933686199714425</v>
      </c>
      <c r="C243" s="2">
        <v>0.47722165213781409</v>
      </c>
    </row>
    <row r="244" spans="2:3" x14ac:dyDescent="0.25">
      <c r="B244" s="2">
        <v>0.91623196870496026</v>
      </c>
      <c r="C244" s="2">
        <v>7.9155922826903407</v>
      </c>
    </row>
    <row r="245" spans="2:3" x14ac:dyDescent="0.25">
      <c r="B245" s="2">
        <v>1.0253542798920534</v>
      </c>
      <c r="C245" s="2">
        <v>3.4201305020833388</v>
      </c>
    </row>
    <row r="246" spans="2:3" x14ac:dyDescent="0.25">
      <c r="B246" s="2">
        <v>1.0261216660466743</v>
      </c>
      <c r="C246" s="2">
        <v>-1.8464179397124099</v>
      </c>
    </row>
    <row r="247" spans="2:3" x14ac:dyDescent="0.25">
      <c r="B247" s="2">
        <v>1.0525254341075196</v>
      </c>
      <c r="C247" s="2">
        <v>13.717384040821344</v>
      </c>
    </row>
    <row r="248" spans="2:3" x14ac:dyDescent="0.25">
      <c r="B248" s="2">
        <v>1.053673671168508</v>
      </c>
      <c r="C248" s="2">
        <v>0.79092342780495528</v>
      </c>
    </row>
    <row r="249" spans="2:3" x14ac:dyDescent="0.25">
      <c r="B249" s="2">
        <v>1.0601822426280705</v>
      </c>
      <c r="C249" s="2">
        <v>10.45855083753122</v>
      </c>
    </row>
    <row r="250" spans="2:3" x14ac:dyDescent="0.25">
      <c r="B250" s="2">
        <v>1.0655368926847586</v>
      </c>
      <c r="C250" s="2">
        <v>2.5763524768553907</v>
      </c>
    </row>
    <row r="251" spans="2:3" x14ac:dyDescent="0.25">
      <c r="B251" s="2">
        <v>1.0900250375299947</v>
      </c>
      <c r="C251" s="2">
        <v>4.4925725483626593</v>
      </c>
    </row>
    <row r="252" spans="2:3" x14ac:dyDescent="0.25">
      <c r="B252" s="2">
        <v>1.0980570126150269</v>
      </c>
      <c r="C252" s="2">
        <v>-5.4789340942515992</v>
      </c>
    </row>
    <row r="253" spans="2:3" x14ac:dyDescent="0.25">
      <c r="B253" s="2">
        <v>1.1095393832249101</v>
      </c>
      <c r="C253" s="2">
        <v>-0.62467665379517712</v>
      </c>
    </row>
    <row r="254" spans="2:3" x14ac:dyDescent="0.25">
      <c r="B254" s="2">
        <v>1.1336353084800066</v>
      </c>
      <c r="C254" s="2">
        <v>3.6329352092725458</v>
      </c>
    </row>
    <row r="255" spans="2:3" x14ac:dyDescent="0.25">
      <c r="B255" s="2">
        <v>1.1439637576870154</v>
      </c>
      <c r="C255" s="2">
        <v>5.1271156331058592</v>
      </c>
    </row>
    <row r="256" spans="2:3" x14ac:dyDescent="0.25">
      <c r="B256" s="2">
        <v>1.1611759449180681</v>
      </c>
      <c r="C256" s="2">
        <v>-3.3758753892907407</v>
      </c>
    </row>
    <row r="257" spans="2:3" x14ac:dyDescent="0.25">
      <c r="B257" s="2">
        <v>1.1787746673973742</v>
      </c>
      <c r="C257" s="2">
        <v>-1.3550577427376993</v>
      </c>
    </row>
    <row r="258" spans="2:3" x14ac:dyDescent="0.25">
      <c r="B258" s="2">
        <v>1.2273473688139347</v>
      </c>
      <c r="C258" s="2">
        <v>8.5945300775638316</v>
      </c>
    </row>
    <row r="259" spans="2:3" x14ac:dyDescent="0.25">
      <c r="B259" s="2">
        <v>1.2556553914066171</v>
      </c>
      <c r="C259" s="2">
        <v>2.6437858246499673</v>
      </c>
    </row>
    <row r="260" spans="2:3" x14ac:dyDescent="0.25">
      <c r="B260" s="2">
        <v>1.2663646915199933</v>
      </c>
      <c r="C260" s="2">
        <v>3.0986923371092416</v>
      </c>
    </row>
    <row r="261" spans="2:3" x14ac:dyDescent="0.25">
      <c r="B261" s="2">
        <v>1.2778413777879905</v>
      </c>
      <c r="C261" s="2">
        <v>4.0922470866935328</v>
      </c>
    </row>
    <row r="262" spans="2:3" x14ac:dyDescent="0.25">
      <c r="B262" s="2">
        <v>1.2923762399906991</v>
      </c>
      <c r="C262" s="2">
        <v>-4.1475702750612982</v>
      </c>
    </row>
    <row r="263" spans="2:3" x14ac:dyDescent="0.25">
      <c r="B263" s="2">
        <v>1.3004082150757312</v>
      </c>
      <c r="C263" s="2">
        <v>3.1139775324409129</v>
      </c>
    </row>
    <row r="264" spans="2:3" x14ac:dyDescent="0.25">
      <c r="B264" s="2">
        <v>1.3241346581082325</v>
      </c>
      <c r="C264" s="2">
        <v>4.2371750674210489</v>
      </c>
    </row>
    <row r="265" spans="2:3" x14ac:dyDescent="0.25">
      <c r="B265" s="2">
        <v>1.3306375452259089</v>
      </c>
      <c r="C265" s="2">
        <v>0.87817807575629558</v>
      </c>
    </row>
    <row r="266" spans="2:3" x14ac:dyDescent="0.25">
      <c r="B266" s="2">
        <v>1.3329340193478856</v>
      </c>
      <c r="C266" s="2">
        <v>-5.9314304457511753</v>
      </c>
    </row>
    <row r="267" spans="2:3" x14ac:dyDescent="0.25">
      <c r="B267" s="2">
        <v>1.3363730461889645</v>
      </c>
      <c r="C267" s="2">
        <v>2.3332047526782844</v>
      </c>
    </row>
    <row r="268" spans="2:3" x14ac:dyDescent="0.25">
      <c r="B268" s="2">
        <v>1.3627768142498098</v>
      </c>
      <c r="C268" s="2">
        <v>1.1926983966550324</v>
      </c>
    </row>
    <row r="269" spans="2:3" x14ac:dyDescent="0.25">
      <c r="B269" s="2">
        <v>1.4148340172425378</v>
      </c>
      <c r="C269" s="2">
        <v>3.7691149878373835</v>
      </c>
    </row>
    <row r="270" spans="2:3" x14ac:dyDescent="0.25">
      <c r="B270" s="2">
        <v>1.4431704615446506</v>
      </c>
      <c r="C270" s="2">
        <v>-5.3899855124182068</v>
      </c>
    </row>
    <row r="271" spans="2:3" x14ac:dyDescent="0.25">
      <c r="B271" s="2">
        <v>1.4485307959432248</v>
      </c>
      <c r="C271" s="2">
        <v>4.2097310647950508</v>
      </c>
    </row>
    <row r="272" spans="2:3" x14ac:dyDescent="0.25">
      <c r="B272" s="2">
        <v>1.4653791852935683</v>
      </c>
      <c r="C272" s="2">
        <v>3.8983939753525192</v>
      </c>
    </row>
    <row r="273" spans="2:3" x14ac:dyDescent="0.25">
      <c r="B273" s="2">
        <v>1.517493231705157</v>
      </c>
      <c r="C273" s="2">
        <v>1.7085694758425234</v>
      </c>
    </row>
    <row r="274" spans="2:3" x14ac:dyDescent="0.25">
      <c r="B274" s="2">
        <v>1.5535262749210232</v>
      </c>
      <c r="C274" s="2">
        <v>8.5781364355643746</v>
      </c>
    </row>
    <row r="275" spans="2:3" x14ac:dyDescent="0.25">
      <c r="B275" s="2">
        <v>1.6010871634818613</v>
      </c>
      <c r="C275" s="2">
        <v>5.8866460272402037</v>
      </c>
    </row>
    <row r="276" spans="2:3" x14ac:dyDescent="0.25">
      <c r="B276" s="2">
        <v>1.6037758571939775</v>
      </c>
      <c r="C276" s="2">
        <v>1.2054824815568281</v>
      </c>
    </row>
    <row r="277" spans="2:3" x14ac:dyDescent="0.25">
      <c r="B277" s="2">
        <v>1.6337152859079651</v>
      </c>
      <c r="C277" s="2">
        <v>6.4005901145283133</v>
      </c>
    </row>
    <row r="278" spans="2:3" x14ac:dyDescent="0.25">
      <c r="B278" s="2">
        <v>1.6371713657747022</v>
      </c>
      <c r="C278" s="2">
        <v>3.3815395050187362</v>
      </c>
    </row>
    <row r="279" spans="2:3" x14ac:dyDescent="0.25">
      <c r="B279" s="2">
        <v>1.6874891601502895</v>
      </c>
      <c r="C279" s="2">
        <v>-3.4245447245193645</v>
      </c>
    </row>
    <row r="280" spans="2:3" x14ac:dyDescent="0.25">
      <c r="B280" s="2">
        <v>1.7347828846424818</v>
      </c>
      <c r="C280" s="2">
        <v>-1.7839868127775844</v>
      </c>
    </row>
    <row r="281" spans="2:3" x14ac:dyDescent="0.25">
      <c r="B281" s="2">
        <v>1.7736524144595023</v>
      </c>
      <c r="C281" s="2">
        <v>-4.7768723965855315</v>
      </c>
    </row>
    <row r="282" spans="2:3" x14ac:dyDescent="0.25">
      <c r="B282" s="2">
        <v>1.8557456799782812</v>
      </c>
      <c r="C282" s="2">
        <v>-2.2989540816051885</v>
      </c>
    </row>
    <row r="283" spans="2:3" x14ac:dyDescent="0.25">
      <c r="B283" s="2">
        <v>1.861918875266565</v>
      </c>
      <c r="C283" s="2">
        <v>-4.0027446124877315</v>
      </c>
    </row>
    <row r="284" spans="2:3" x14ac:dyDescent="0.25">
      <c r="B284" s="2">
        <v>1.8680920705548487</v>
      </c>
      <c r="C284" s="2">
        <v>-3.5276586863328703</v>
      </c>
    </row>
    <row r="285" spans="2:3" x14ac:dyDescent="0.25">
      <c r="B285" s="2">
        <v>1.8700247467961162</v>
      </c>
      <c r="C285" s="2">
        <v>4.934064013970783</v>
      </c>
    </row>
    <row r="286" spans="2:3" x14ac:dyDescent="0.25">
      <c r="B286" s="2">
        <v>1.9024596015980932</v>
      </c>
      <c r="C286" s="2">
        <v>2.9202835826727096</v>
      </c>
    </row>
    <row r="287" spans="2:3" x14ac:dyDescent="0.25">
      <c r="B287" s="2">
        <v>1.9043865934974746</v>
      </c>
      <c r="C287" s="2">
        <v>-6.9775312517303973</v>
      </c>
    </row>
    <row r="288" spans="2:3" x14ac:dyDescent="0.25">
      <c r="B288" s="2">
        <v>1.9260268830577842</v>
      </c>
      <c r="C288" s="2">
        <v>2.3312891294626752</v>
      </c>
    </row>
    <row r="289" spans="2:3" x14ac:dyDescent="0.25">
      <c r="B289" s="2">
        <v>2.0115648597595284</v>
      </c>
      <c r="C289" s="2">
        <v>-4.1038235799060203</v>
      </c>
    </row>
    <row r="290" spans="2:3" x14ac:dyDescent="0.25">
      <c r="B290" s="2">
        <v>2.0429765330220109</v>
      </c>
      <c r="C290" s="2">
        <v>3.3636679341288982</v>
      </c>
    </row>
    <row r="291" spans="2:3" x14ac:dyDescent="0.25">
      <c r="B291" s="2">
        <v>2.0682036423124375</v>
      </c>
      <c r="C291" s="2">
        <v>3.5339992387453094</v>
      </c>
    </row>
    <row r="292" spans="2:3" x14ac:dyDescent="0.25">
      <c r="B292" s="2">
        <v>2.0996721589937808</v>
      </c>
      <c r="C292" s="2">
        <v>6.4748844629793894</v>
      </c>
    </row>
    <row r="293" spans="2:3" x14ac:dyDescent="0.25">
      <c r="B293" s="2">
        <v>2.1222276275977494</v>
      </c>
      <c r="C293" s="2">
        <v>6.4560692913364619</v>
      </c>
    </row>
    <row r="294" spans="2:3" x14ac:dyDescent="0.25">
      <c r="B294" s="2">
        <v>2.1463633432460485</v>
      </c>
      <c r="C294" s="2">
        <v>5.071033916057786</v>
      </c>
    </row>
    <row r="295" spans="2:3" x14ac:dyDescent="0.25">
      <c r="B295" s="2">
        <v>2.1787015642359622</v>
      </c>
      <c r="C295" s="2">
        <v>5.6135133996140212</v>
      </c>
    </row>
    <row r="296" spans="2:3" x14ac:dyDescent="0.25">
      <c r="B296" s="2">
        <v>2.2153769380849555</v>
      </c>
      <c r="C296" s="2">
        <v>-1.7758354665129445</v>
      </c>
    </row>
    <row r="297" spans="2:3" x14ac:dyDescent="0.25">
      <c r="B297" s="2">
        <v>2.241161112880218</v>
      </c>
      <c r="C297" s="2">
        <v>8.2758317653788254</v>
      </c>
    </row>
    <row r="298" spans="2:3" x14ac:dyDescent="0.25">
      <c r="B298" s="2">
        <v>2.2669737093849109</v>
      </c>
      <c r="C298" s="2">
        <v>-9.8782736535649747</v>
      </c>
    </row>
    <row r="299" spans="2:3" x14ac:dyDescent="0.25">
      <c r="B299" s="2">
        <v>2.3567578894755572</v>
      </c>
      <c r="C299" s="2">
        <v>11.5022187451832</v>
      </c>
    </row>
    <row r="300" spans="2:3" x14ac:dyDescent="0.25">
      <c r="B300" s="2">
        <v>2.3874249139509631</v>
      </c>
      <c r="C300" s="2">
        <v>3.912377456392278</v>
      </c>
    </row>
    <row r="301" spans="2:3" x14ac:dyDescent="0.25">
      <c r="B301" s="2">
        <v>2.4094687917851845</v>
      </c>
      <c r="C301" s="2">
        <v>16.379475032910705</v>
      </c>
    </row>
    <row r="302" spans="2:3" x14ac:dyDescent="0.25">
      <c r="B302" s="2">
        <v>2.4197119758639021</v>
      </c>
      <c r="C302" s="2">
        <v>-5.2999682743102312</v>
      </c>
    </row>
    <row r="303" spans="2:3" x14ac:dyDescent="0.25">
      <c r="B303" s="2">
        <v>2.4532325399661206</v>
      </c>
      <c r="C303" s="2">
        <v>-2.4943249122297857</v>
      </c>
    </row>
    <row r="304" spans="2:3" x14ac:dyDescent="0.25">
      <c r="B304" s="2">
        <v>2.4702116691798439</v>
      </c>
      <c r="C304" s="2">
        <v>-1.4156698802689789</v>
      </c>
    </row>
    <row r="305" spans="2:3" x14ac:dyDescent="0.25">
      <c r="B305" s="2">
        <v>2.5362978279474193</v>
      </c>
      <c r="C305" s="2">
        <v>-3.214371867623413</v>
      </c>
    </row>
    <row r="306" spans="2:3" x14ac:dyDescent="0.25">
      <c r="B306" s="2">
        <v>2.5454155123326929</v>
      </c>
      <c r="C306" s="2">
        <v>6.3775344238383695</v>
      </c>
    </row>
    <row r="307" spans="2:3" x14ac:dyDescent="0.25">
      <c r="B307" s="2">
        <v>2.5549367849918783</v>
      </c>
      <c r="C307" s="2">
        <v>-0.19287130676093511</v>
      </c>
    </row>
    <row r="308" spans="2:3" x14ac:dyDescent="0.25">
      <c r="B308" s="2">
        <v>2.5668454812432175</v>
      </c>
      <c r="C308" s="2">
        <v>11.037603376782499</v>
      </c>
    </row>
    <row r="309" spans="2:3" x14ac:dyDescent="0.25">
      <c r="B309" s="2">
        <v>2.6292936612037012</v>
      </c>
      <c r="C309" s="2">
        <v>7.0517655836301856</v>
      </c>
    </row>
    <row r="310" spans="2:3" x14ac:dyDescent="0.25">
      <c r="B310" s="2">
        <v>2.6815668691881003</v>
      </c>
      <c r="C310" s="2">
        <v>-1.5694483813131228</v>
      </c>
    </row>
    <row r="311" spans="2:3" x14ac:dyDescent="0.25">
      <c r="B311" s="2">
        <v>2.6959596228436569</v>
      </c>
      <c r="C311" s="2">
        <v>-0.16343210013292264</v>
      </c>
    </row>
    <row r="312" spans="2:3" x14ac:dyDescent="0.25">
      <c r="B312" s="2">
        <v>2.7147691101446982</v>
      </c>
      <c r="C312" s="2">
        <v>3.3537487575376872</v>
      </c>
    </row>
    <row r="313" spans="2:3" x14ac:dyDescent="0.25">
      <c r="B313" s="2">
        <v>2.7175714906945361</v>
      </c>
      <c r="C313" s="2">
        <v>1.2809307514107786</v>
      </c>
    </row>
    <row r="314" spans="2:3" x14ac:dyDescent="0.25">
      <c r="B314" s="2">
        <v>2.793048182257917</v>
      </c>
      <c r="C314" s="2">
        <v>1.4090160271298373</v>
      </c>
    </row>
    <row r="315" spans="2:3" x14ac:dyDescent="0.25">
      <c r="B315" s="2">
        <v>2.8055253126978643</v>
      </c>
      <c r="C315" s="2">
        <v>8.0311549532343633</v>
      </c>
    </row>
    <row r="316" spans="2:3" x14ac:dyDescent="0.25">
      <c r="B316" s="2">
        <v>2.807543254067423</v>
      </c>
      <c r="C316" s="2">
        <v>3.7760385162546299</v>
      </c>
    </row>
    <row r="317" spans="2:3" x14ac:dyDescent="0.25">
      <c r="B317" s="2">
        <v>2.849891601118725</v>
      </c>
      <c r="C317" s="2">
        <v>0.67836777411866933</v>
      </c>
    </row>
    <row r="318" spans="2:3" x14ac:dyDescent="0.25">
      <c r="B318" s="2">
        <v>2.8668650459905622</v>
      </c>
      <c r="C318" s="2">
        <v>-5.5391881182440557</v>
      </c>
    </row>
    <row r="319" spans="2:3" x14ac:dyDescent="0.25">
      <c r="B319" s="2">
        <v>2.8684793990862092</v>
      </c>
      <c r="C319" s="2">
        <v>5.7799111396452645</v>
      </c>
    </row>
    <row r="320" spans="2:3" x14ac:dyDescent="0.25">
      <c r="B320" s="2">
        <v>2.8692865756340327</v>
      </c>
      <c r="C320" s="2">
        <v>0.22355221112957224</v>
      </c>
    </row>
    <row r="321" spans="2:3" x14ac:dyDescent="0.25">
      <c r="B321" s="2">
        <v>2.9850027234089795</v>
      </c>
      <c r="C321" s="2">
        <v>-1.8987288465723395E-2</v>
      </c>
    </row>
    <row r="322" spans="2:3" x14ac:dyDescent="0.25">
      <c r="B322" s="2">
        <v>3.0507932963984787</v>
      </c>
      <c r="C322" s="2">
        <v>-7.3994913186179474</v>
      </c>
    </row>
    <row r="323" spans="2:3" x14ac:dyDescent="0.25">
      <c r="B323" s="2">
        <v>3.0610364804771963</v>
      </c>
      <c r="C323" s="2">
        <v>-9.361225915607065</v>
      </c>
    </row>
    <row r="324" spans="2:3" x14ac:dyDescent="0.25">
      <c r="B324" s="2">
        <v>3.0634978005138693</v>
      </c>
      <c r="C324" s="2">
        <v>3.4995578112575458</v>
      </c>
    </row>
    <row r="325" spans="2:3" x14ac:dyDescent="0.25">
      <c r="B325" s="2">
        <v>3.104561486298917</v>
      </c>
      <c r="C325" s="2">
        <v>3.4615920918004122</v>
      </c>
    </row>
    <row r="326" spans="2:3" x14ac:dyDescent="0.25">
      <c r="B326" s="2">
        <v>3.163508111657575</v>
      </c>
      <c r="C326" s="2">
        <v>-1.0539581530319992</v>
      </c>
    </row>
    <row r="327" spans="2:3" x14ac:dyDescent="0.25">
      <c r="B327" s="2">
        <v>3.1990864075225547</v>
      </c>
      <c r="C327" s="2">
        <v>2.9716814020066522</v>
      </c>
    </row>
    <row r="328" spans="2:3" x14ac:dyDescent="0.25">
      <c r="B328" s="2">
        <v>3.3479024781001501</v>
      </c>
      <c r="C328" s="2">
        <v>4.5442432161071338</v>
      </c>
    </row>
    <row r="329" spans="2:3" x14ac:dyDescent="0.25">
      <c r="B329" s="2">
        <v>3.3537744032684715</v>
      </c>
      <c r="C329" s="2">
        <v>-2.9477193897473626</v>
      </c>
    </row>
    <row r="330" spans="2:3" x14ac:dyDescent="0.25">
      <c r="B330" s="2">
        <v>3.3546156858676115</v>
      </c>
      <c r="C330" s="2">
        <v>-8.7230789581080899</v>
      </c>
    </row>
    <row r="331" spans="2:3" x14ac:dyDescent="0.25">
      <c r="B331" s="2">
        <v>3.3705773178837264</v>
      </c>
      <c r="C331" s="2">
        <v>-6.2055976236006245</v>
      </c>
    </row>
    <row r="332" spans="2:3" x14ac:dyDescent="0.25">
      <c r="B332" s="2">
        <v>3.4122605969343569</v>
      </c>
      <c r="C332" s="2">
        <v>2.7859966899559367</v>
      </c>
    </row>
    <row r="333" spans="2:3" x14ac:dyDescent="0.25">
      <c r="B333" s="2">
        <v>3.4283018097368769</v>
      </c>
      <c r="C333" s="2">
        <v>1.3176231782854302</v>
      </c>
    </row>
    <row r="334" spans="2:3" x14ac:dyDescent="0.25">
      <c r="B334" s="2">
        <v>3.4299900592770429</v>
      </c>
      <c r="C334" s="2">
        <v>-1.4977631457877578</v>
      </c>
    </row>
    <row r="335" spans="2:3" x14ac:dyDescent="0.25">
      <c r="B335" s="2">
        <v>3.4629933482676281</v>
      </c>
      <c r="C335" s="2">
        <v>8.4223058870993555</v>
      </c>
    </row>
    <row r="336" spans="2:3" x14ac:dyDescent="0.25">
      <c r="B336" s="2">
        <v>3.4799554244556932</v>
      </c>
      <c r="C336" s="2">
        <v>-3.7784291129792109</v>
      </c>
    </row>
    <row r="337" spans="2:3" x14ac:dyDescent="0.25">
      <c r="B337" s="2">
        <v>3.5224799861054636</v>
      </c>
      <c r="C337" s="2">
        <v>-0.14329247683053836</v>
      </c>
    </row>
    <row r="338" spans="2:3" x14ac:dyDescent="0.25">
      <c r="B338" s="2">
        <v>3.5378277091978818</v>
      </c>
      <c r="C338" s="2">
        <v>-3.5347072702716105</v>
      </c>
    </row>
    <row r="339" spans="2:3" x14ac:dyDescent="0.25">
      <c r="B339" s="2">
        <v>3.6325458980456462</v>
      </c>
      <c r="C339" s="2">
        <v>5.0153273655741941</v>
      </c>
    </row>
    <row r="340" spans="2:3" x14ac:dyDescent="0.25">
      <c r="B340" s="2">
        <v>3.6472001314279625</v>
      </c>
      <c r="C340" s="2">
        <v>3.4819647731201258</v>
      </c>
    </row>
    <row r="341" spans="2:3" x14ac:dyDescent="0.25">
      <c r="B341" s="2">
        <v>3.6826135813782459</v>
      </c>
      <c r="C341" s="2">
        <v>2.0839577296574134</v>
      </c>
    </row>
    <row r="342" spans="2:3" x14ac:dyDescent="0.25">
      <c r="B342" s="2">
        <v>3.6973360268631952</v>
      </c>
      <c r="C342" s="2">
        <v>11.539735401631333</v>
      </c>
    </row>
    <row r="343" spans="2:3" x14ac:dyDescent="0.25">
      <c r="B343" s="2">
        <v>3.7359724986628864</v>
      </c>
      <c r="C343" s="2">
        <v>-1.73021293853526</v>
      </c>
    </row>
    <row r="344" spans="2:3" x14ac:dyDescent="0.25">
      <c r="B344" s="2">
        <v>3.7472900233580733</v>
      </c>
      <c r="C344" s="2">
        <v>6.7982666728785262</v>
      </c>
    </row>
    <row r="345" spans="2:3" x14ac:dyDescent="0.25">
      <c r="B345" s="2">
        <v>3.8268708097632045</v>
      </c>
      <c r="C345" s="2">
        <v>1.1003278410062194</v>
      </c>
    </row>
    <row r="346" spans="2:3" x14ac:dyDescent="0.25">
      <c r="B346" s="2">
        <v>3.8334646463510582</v>
      </c>
      <c r="C346" s="2">
        <v>-1.1611923109740019E-3</v>
      </c>
    </row>
    <row r="347" spans="2:3" x14ac:dyDescent="0.25">
      <c r="B347" s="2">
        <v>3.8700035959947856</v>
      </c>
      <c r="C347" s="2">
        <v>-2.5687215788348112</v>
      </c>
    </row>
    <row r="348" spans="2:3" x14ac:dyDescent="0.25">
      <c r="B348" s="2">
        <v>3.8788313789438691</v>
      </c>
      <c r="C348" s="2">
        <v>-0.59093440035940148</v>
      </c>
    </row>
    <row r="349" spans="2:3" x14ac:dyDescent="0.25">
      <c r="B349" s="2">
        <v>3.8797124519362116</v>
      </c>
      <c r="C349" s="2">
        <v>0.82869587963796221</v>
      </c>
    </row>
    <row r="350" spans="2:3" x14ac:dyDescent="0.25">
      <c r="B350" s="2">
        <v>3.9018188575311799</v>
      </c>
      <c r="C350" s="2">
        <v>-4.3045263232197613</v>
      </c>
    </row>
    <row r="351" spans="2:3" x14ac:dyDescent="0.25">
      <c r="B351" s="2">
        <v>3.9151031645189507</v>
      </c>
      <c r="C351" s="2">
        <v>-2.0522991184843704</v>
      </c>
    </row>
    <row r="352" spans="2:3" x14ac:dyDescent="0.25">
      <c r="B352" s="2">
        <v>3.9493001653056128</v>
      </c>
      <c r="C352" s="2">
        <v>-3.8430487115401775</v>
      </c>
    </row>
    <row r="353" spans="2:3" x14ac:dyDescent="0.25">
      <c r="B353" s="2">
        <v>3.9782675715570806</v>
      </c>
      <c r="C353" s="2">
        <v>5.6929350244463421</v>
      </c>
    </row>
    <row r="354" spans="2:3" x14ac:dyDescent="0.25">
      <c r="B354" s="2">
        <v>3.9930070700676881</v>
      </c>
      <c r="C354" s="2">
        <v>10.567758413846605</v>
      </c>
    </row>
    <row r="355" spans="2:3" x14ac:dyDescent="0.25">
      <c r="B355" s="2">
        <v>4.0234580895514229</v>
      </c>
      <c r="C355" s="2">
        <v>3.6192245766433189</v>
      </c>
    </row>
    <row r="356" spans="2:3" x14ac:dyDescent="0.25">
      <c r="B356" s="2">
        <v>4.0562681109178813</v>
      </c>
      <c r="C356" s="2">
        <v>2.4905700734525453</v>
      </c>
    </row>
    <row r="357" spans="2:3" x14ac:dyDescent="0.25">
      <c r="B357" s="2">
        <v>4.0824274522776252</v>
      </c>
      <c r="C357" s="2">
        <v>4.4743940230109729</v>
      </c>
    </row>
    <row r="358" spans="2:3" x14ac:dyDescent="0.25">
      <c r="B358" s="2">
        <v>4.2318631161208033</v>
      </c>
      <c r="C358" s="2">
        <v>-4.1288801589398645</v>
      </c>
    </row>
    <row r="359" spans="2:3" x14ac:dyDescent="0.25">
      <c r="B359" s="2">
        <v>4.2323235478135759</v>
      </c>
      <c r="C359" s="2">
        <v>-3.5460191106249113</v>
      </c>
    </row>
    <row r="360" spans="2:3" x14ac:dyDescent="0.25">
      <c r="B360" s="2">
        <v>4.2498085834551604</v>
      </c>
      <c r="C360" s="2">
        <v>-12.155375538393855</v>
      </c>
    </row>
    <row r="361" spans="2:3" x14ac:dyDescent="0.25">
      <c r="B361" s="2">
        <v>4.2576472909160659</v>
      </c>
      <c r="C361" s="2">
        <v>4.5581812224118039</v>
      </c>
    </row>
    <row r="362" spans="2:3" x14ac:dyDescent="0.25">
      <c r="B362" s="2">
        <v>4.2955447982705666</v>
      </c>
      <c r="C362" s="2">
        <v>7.5929604059201665</v>
      </c>
    </row>
    <row r="363" spans="2:3" x14ac:dyDescent="0.25">
      <c r="B363" s="2">
        <v>4.2964770303398838</v>
      </c>
      <c r="C363" s="2">
        <v>3.8319610717298929</v>
      </c>
    </row>
    <row r="364" spans="2:3" x14ac:dyDescent="0.25">
      <c r="B364" s="2">
        <v>4.3373531328426909</v>
      </c>
      <c r="C364" s="2">
        <v>6.0146915125660598</v>
      </c>
    </row>
    <row r="365" spans="2:3" x14ac:dyDescent="0.25">
      <c r="B365" s="2">
        <v>4.34573753712466</v>
      </c>
      <c r="C365" s="2">
        <v>0.65339077587123029</v>
      </c>
    </row>
    <row r="366" spans="2:3" x14ac:dyDescent="0.25">
      <c r="B366" s="2">
        <v>4.3602098715666218</v>
      </c>
      <c r="C366" s="2">
        <v>3.1705139968398726</v>
      </c>
    </row>
    <row r="367" spans="2:3" x14ac:dyDescent="0.25">
      <c r="B367" s="2">
        <v>4.3793774724064862</v>
      </c>
      <c r="C367" s="2">
        <v>-7.381665222463198</v>
      </c>
    </row>
    <row r="368" spans="2:3" x14ac:dyDescent="0.25">
      <c r="B368" s="2">
        <v>4.3943727663019674</v>
      </c>
      <c r="C368" s="2">
        <v>8.2490244090440683</v>
      </c>
    </row>
    <row r="369" spans="2:3" x14ac:dyDescent="0.25">
      <c r="B369" s="2">
        <v>4.4418938644696029</v>
      </c>
      <c r="C369" s="2">
        <v>1.1709898949920898</v>
      </c>
    </row>
    <row r="370" spans="2:3" x14ac:dyDescent="0.25">
      <c r="B370" s="2">
        <v>4.5058768167393284</v>
      </c>
      <c r="C370" s="2">
        <v>9.322250894503668</v>
      </c>
    </row>
    <row r="371" spans="2:3" x14ac:dyDescent="0.25">
      <c r="B371" s="2">
        <v>4.508736040708027</v>
      </c>
      <c r="C371" s="2">
        <v>-5.1617591856920626</v>
      </c>
    </row>
    <row r="372" spans="2:3" x14ac:dyDescent="0.25">
      <c r="B372" s="2">
        <v>4.5201672522409355</v>
      </c>
      <c r="C372" s="2">
        <v>-0.26384031520865392</v>
      </c>
    </row>
    <row r="373" spans="2:3" x14ac:dyDescent="0.25">
      <c r="B373" s="2">
        <v>4.5636865737207701</v>
      </c>
      <c r="C373" s="2">
        <v>-1.3641697427810868</v>
      </c>
    </row>
    <row r="374" spans="2:3" x14ac:dyDescent="0.25">
      <c r="B374" s="2">
        <v>4.5680066735541915</v>
      </c>
      <c r="C374" s="2">
        <v>4.723089664868894</v>
      </c>
    </row>
    <row r="375" spans="2:3" x14ac:dyDescent="0.25">
      <c r="B375" s="2">
        <v>4.5737705962266775</v>
      </c>
      <c r="C375" s="2">
        <v>0.56911472306819633</v>
      </c>
    </row>
    <row r="376" spans="2:3" x14ac:dyDescent="0.25">
      <c r="B376" s="2">
        <v>4.7586026569944808</v>
      </c>
      <c r="C376" s="2">
        <v>1.5017446963174734</v>
      </c>
    </row>
    <row r="377" spans="2:3" x14ac:dyDescent="0.25">
      <c r="B377" s="2">
        <v>4.7936750464315994</v>
      </c>
      <c r="C377" s="2">
        <v>3.3926694464316824</v>
      </c>
    </row>
    <row r="378" spans="2:3" x14ac:dyDescent="0.25">
      <c r="B378" s="2">
        <v>4.8030883165949492</v>
      </c>
      <c r="C378" s="2">
        <v>1.0610376698896289</v>
      </c>
    </row>
    <row r="379" spans="2:3" x14ac:dyDescent="0.25">
      <c r="B379" s="2">
        <v>4.8055666896572804</v>
      </c>
      <c r="C379" s="2">
        <v>3.0114717952092178</v>
      </c>
    </row>
    <row r="380" spans="2:3" x14ac:dyDescent="0.25">
      <c r="B380" s="2">
        <v>4.8229494071449155</v>
      </c>
      <c r="C380" s="2">
        <v>3.6305193639709614</v>
      </c>
    </row>
    <row r="381" spans="2:3" x14ac:dyDescent="0.25">
      <c r="B381" s="2">
        <v>4.8658548197010534</v>
      </c>
      <c r="C381" s="2">
        <v>1.9584986198897241</v>
      </c>
    </row>
    <row r="382" spans="2:3" x14ac:dyDescent="0.25">
      <c r="B382" s="2">
        <v>4.8964479477319403</v>
      </c>
      <c r="C382" s="2">
        <v>4.8436716092983261</v>
      </c>
    </row>
    <row r="383" spans="2:3" x14ac:dyDescent="0.25">
      <c r="B383" s="2">
        <v>4.9216295822872782</v>
      </c>
      <c r="C383" s="2">
        <v>2.0204636307898909</v>
      </c>
    </row>
    <row r="384" spans="2:3" x14ac:dyDescent="0.25">
      <c r="B384" s="2">
        <v>4.9743120628874751</v>
      </c>
      <c r="C384" s="2">
        <v>2.803811417426914</v>
      </c>
    </row>
    <row r="385" spans="2:3" x14ac:dyDescent="0.25">
      <c r="B385" s="2">
        <v>5.0721736927982422</v>
      </c>
      <c r="C385" s="2">
        <v>0.34121808817144483</v>
      </c>
    </row>
    <row r="386" spans="2:3" x14ac:dyDescent="0.25">
      <c r="B386" s="2">
        <v>5.1063365875335878</v>
      </c>
      <c r="C386" s="2">
        <v>4.6361021809861995</v>
      </c>
    </row>
    <row r="387" spans="2:3" x14ac:dyDescent="0.25">
      <c r="B387" s="2">
        <v>5.1266183193831241</v>
      </c>
      <c r="C387" s="2">
        <v>5.7875508951401571</v>
      </c>
    </row>
    <row r="388" spans="2:3" x14ac:dyDescent="0.25">
      <c r="B388" s="2">
        <v>5.1453880162909629</v>
      </c>
      <c r="C388" s="2">
        <v>8.4547293732175604</v>
      </c>
    </row>
    <row r="389" spans="2:3" x14ac:dyDescent="0.25">
      <c r="B389" s="2">
        <v>5.1584506339451766</v>
      </c>
      <c r="C389" s="2">
        <v>-0.37886865761538502</v>
      </c>
    </row>
    <row r="390" spans="2:3" x14ac:dyDescent="0.25">
      <c r="B390" s="2">
        <v>5.1883502722659616</v>
      </c>
      <c r="C390" s="2">
        <v>4.0672246137110051</v>
      </c>
    </row>
    <row r="391" spans="2:3" x14ac:dyDescent="0.25">
      <c r="B391" s="2">
        <v>5.2131112655217295</v>
      </c>
      <c r="C391" s="2">
        <v>1.3824303601286374</v>
      </c>
    </row>
    <row r="392" spans="2:3" x14ac:dyDescent="0.25">
      <c r="B392" s="2">
        <v>5.2507018184143819</v>
      </c>
      <c r="C392" s="2">
        <v>8.3092123124515638E-2</v>
      </c>
    </row>
    <row r="393" spans="2:3" x14ac:dyDescent="0.25">
      <c r="B393" s="2">
        <v>5.4548322198854295</v>
      </c>
      <c r="C393" s="2">
        <v>-3.3772396313434001</v>
      </c>
    </row>
    <row r="394" spans="2:3" x14ac:dyDescent="0.25">
      <c r="B394" s="2">
        <v>5.4592319005052561</v>
      </c>
      <c r="C394" s="2">
        <v>8.0629417930613272</v>
      </c>
    </row>
    <row r="395" spans="2:3" x14ac:dyDescent="0.25">
      <c r="B395" s="2">
        <v>5.4603346628311558</v>
      </c>
      <c r="C395" s="2">
        <v>-7.0970161181758158</v>
      </c>
    </row>
    <row r="396" spans="2:3" x14ac:dyDescent="0.25">
      <c r="B396" s="2">
        <v>5.4702367863967085</v>
      </c>
      <c r="C396" s="2">
        <v>4.9495254239009228</v>
      </c>
    </row>
    <row r="397" spans="2:3" x14ac:dyDescent="0.25">
      <c r="B397" s="2">
        <v>5.4729936922114577</v>
      </c>
      <c r="C397" s="2">
        <v>8.7349446908337995</v>
      </c>
    </row>
    <row r="398" spans="2:3" x14ac:dyDescent="0.25">
      <c r="B398" s="2">
        <v>5.5050476961070673</v>
      </c>
      <c r="C398" s="2">
        <v>-2.8177071221289225</v>
      </c>
    </row>
    <row r="399" spans="2:3" x14ac:dyDescent="0.25">
      <c r="B399" s="2">
        <v>5.5050476961070673</v>
      </c>
      <c r="C399" s="2">
        <v>4.4969040168798529</v>
      </c>
    </row>
    <row r="400" spans="2:3" x14ac:dyDescent="0.25">
      <c r="B400" s="2">
        <v>5.5775344238383697</v>
      </c>
      <c r="C400" s="2">
        <v>1.448669996127137</v>
      </c>
    </row>
    <row r="401" spans="2:3" x14ac:dyDescent="0.25">
      <c r="B401" s="2">
        <v>5.6623334360949231</v>
      </c>
      <c r="C401" s="2">
        <v>-10.686723493970931</v>
      </c>
    </row>
    <row r="402" spans="2:3" x14ac:dyDescent="0.25">
      <c r="B402" s="2">
        <v>5.6629018702835312</v>
      </c>
      <c r="C402" s="2">
        <v>5.7191057344898582</v>
      </c>
    </row>
    <row r="403" spans="2:3" x14ac:dyDescent="0.25">
      <c r="B403" s="2">
        <v>5.6743046601070093</v>
      </c>
      <c r="C403" s="2">
        <v>8.1410673879436217</v>
      </c>
    </row>
    <row r="404" spans="2:3" x14ac:dyDescent="0.25">
      <c r="B404" s="2">
        <v>5.6840248847322075</v>
      </c>
      <c r="C404" s="2">
        <v>6.3039335650973953</v>
      </c>
    </row>
    <row r="405" spans="2:3" x14ac:dyDescent="0.25">
      <c r="B405" s="2">
        <v>5.7311139729165008</v>
      </c>
      <c r="C405" s="2">
        <v>-2.5184378905105405</v>
      </c>
    </row>
    <row r="406" spans="2:3" x14ac:dyDescent="0.25">
      <c r="B406" s="2">
        <v>5.7698811845795719</v>
      </c>
      <c r="C406" s="2">
        <v>0.34445247870462481</v>
      </c>
    </row>
    <row r="407" spans="2:3" x14ac:dyDescent="0.25">
      <c r="B407" s="2">
        <v>5.8547597776225304</v>
      </c>
      <c r="C407" s="2">
        <v>-0.91092874249443412</v>
      </c>
    </row>
    <row r="408" spans="2:3" x14ac:dyDescent="0.25">
      <c r="B408" s="2">
        <v>5.8677541831741111</v>
      </c>
      <c r="C408" s="2">
        <v>-0.10895905183861032</v>
      </c>
    </row>
    <row r="409" spans="2:3" x14ac:dyDescent="0.25">
      <c r="B409" s="2">
        <v>5.8796003516647035</v>
      </c>
      <c r="C409" s="2">
        <v>4.7239764222031226</v>
      </c>
    </row>
    <row r="410" spans="2:3" x14ac:dyDescent="0.25">
      <c r="B410" s="2">
        <v>5.8837499212415425</v>
      </c>
      <c r="C410" s="2">
        <v>5.9151700548245572</v>
      </c>
    </row>
    <row r="411" spans="2:3" x14ac:dyDescent="0.25">
      <c r="B411" s="2">
        <v>5.8974037104519086</v>
      </c>
      <c r="C411" s="2">
        <v>-5.2405327955493703</v>
      </c>
    </row>
    <row r="412" spans="2:3" x14ac:dyDescent="0.25">
      <c r="B412" s="2">
        <v>5.9308162720582915</v>
      </c>
      <c r="C412" s="2">
        <v>8.4127107179956511</v>
      </c>
    </row>
    <row r="413" spans="2:3" x14ac:dyDescent="0.25">
      <c r="B413" s="2">
        <v>5.9314074436144439</v>
      </c>
      <c r="C413" s="2">
        <v>-5.7585582403116859</v>
      </c>
    </row>
    <row r="414" spans="2:3" x14ac:dyDescent="0.25">
      <c r="B414" s="2">
        <v>5.9362050281662961</v>
      </c>
      <c r="C414" s="2">
        <v>10.767074177740142</v>
      </c>
    </row>
    <row r="415" spans="2:3" x14ac:dyDescent="0.25">
      <c r="B415" s="2">
        <v>5.9566118155373262</v>
      </c>
      <c r="C415" s="2">
        <v>4.9755142350040842</v>
      </c>
    </row>
    <row r="416" spans="2:3" x14ac:dyDescent="0.25">
      <c r="B416" s="2">
        <v>5.9710614126117436</v>
      </c>
      <c r="C416" s="2">
        <v>5.0217563562473515</v>
      </c>
    </row>
    <row r="417" spans="2:3" x14ac:dyDescent="0.25">
      <c r="B417" s="2">
        <v>5.9722664930915927</v>
      </c>
      <c r="C417" s="2">
        <v>-0.93542825602344237</v>
      </c>
    </row>
    <row r="418" spans="2:3" x14ac:dyDescent="0.25">
      <c r="B418" s="2">
        <v>5.9758931032149123</v>
      </c>
      <c r="C418" s="2">
        <v>-4.1876789914094843</v>
      </c>
    </row>
    <row r="419" spans="2:3" x14ac:dyDescent="0.25">
      <c r="B419" s="2">
        <v>6.0006995712057689</v>
      </c>
      <c r="C419" s="2">
        <v>-2.7206526687659789</v>
      </c>
    </row>
    <row r="420" spans="2:3" x14ac:dyDescent="0.25">
      <c r="B420" s="2">
        <v>6.1570871851756239</v>
      </c>
      <c r="C420" s="2">
        <v>6.3949512473773211</v>
      </c>
    </row>
    <row r="421" spans="2:3" x14ac:dyDescent="0.25">
      <c r="B421" s="2">
        <v>6.3697838898689954</v>
      </c>
      <c r="C421" s="2">
        <v>1.1589675119030289</v>
      </c>
    </row>
    <row r="422" spans="2:3" x14ac:dyDescent="0.25">
      <c r="B422" s="2">
        <v>6.5008079703431578</v>
      </c>
      <c r="C422" s="2">
        <v>0.25895429239608347</v>
      </c>
    </row>
    <row r="423" spans="2:3" x14ac:dyDescent="0.25">
      <c r="B423" s="2">
        <v>6.5595385907101447</v>
      </c>
      <c r="C423" s="2">
        <v>1.380503368229256</v>
      </c>
    </row>
    <row r="424" spans="2:3" x14ac:dyDescent="0.25">
      <c r="B424" s="2">
        <v>6.5820144785277082</v>
      </c>
      <c r="C424" s="2">
        <v>-1.80337041860912</v>
      </c>
    </row>
    <row r="425" spans="2:3" x14ac:dyDescent="0.25">
      <c r="B425" s="2">
        <v>6.6217821343627294</v>
      </c>
      <c r="C425" s="2">
        <v>-0.6651548523659585</v>
      </c>
    </row>
    <row r="426" spans="2:3" x14ac:dyDescent="0.25">
      <c r="B426" s="2">
        <v>6.6362658374884633</v>
      </c>
      <c r="C426" s="2">
        <v>9.2242073656525463</v>
      </c>
    </row>
    <row r="427" spans="2:3" x14ac:dyDescent="0.25">
      <c r="B427" s="2">
        <v>6.65981038158061</v>
      </c>
      <c r="C427" s="2">
        <v>8.9095904109417461</v>
      </c>
    </row>
    <row r="428" spans="2:3" x14ac:dyDescent="0.25">
      <c r="B428" s="2">
        <v>6.6869701671123041</v>
      </c>
      <c r="C428" s="2">
        <v>2.4717378487839596</v>
      </c>
    </row>
    <row r="429" spans="2:3" x14ac:dyDescent="0.25">
      <c r="B429" s="2">
        <v>6.6932570492383094</v>
      </c>
      <c r="C429" s="2">
        <v>4.9436137083393987</v>
      </c>
    </row>
    <row r="430" spans="2:3" x14ac:dyDescent="0.25">
      <c r="B430" s="2">
        <v>6.7509758567495739</v>
      </c>
      <c r="C430" s="2">
        <v>-6.5944293459760956</v>
      </c>
    </row>
    <row r="431" spans="2:3" x14ac:dyDescent="0.25">
      <c r="B431" s="2">
        <v>6.828862709272653</v>
      </c>
      <c r="C431" s="2">
        <v>8.6110033003496937</v>
      </c>
    </row>
    <row r="432" spans="2:3" x14ac:dyDescent="0.25">
      <c r="B432" s="2">
        <v>6.9353759075340351</v>
      </c>
      <c r="C432" s="2">
        <v>13.341035133227706</v>
      </c>
    </row>
    <row r="433" spans="2:3" x14ac:dyDescent="0.25">
      <c r="B433" s="2">
        <v>7.0347268350189553</v>
      </c>
      <c r="C433" s="2">
        <v>5.5566245060181245</v>
      </c>
    </row>
    <row r="434" spans="2:3" x14ac:dyDescent="0.25">
      <c r="B434" s="2">
        <v>7.0498699218034746</v>
      </c>
      <c r="C434" s="2">
        <v>5.7600898394885007</v>
      </c>
    </row>
    <row r="435" spans="2:3" x14ac:dyDescent="0.25">
      <c r="B435" s="2">
        <v>7.0627847465686502</v>
      </c>
      <c r="C435" s="2">
        <v>-4.7740074882749468</v>
      </c>
    </row>
    <row r="436" spans="2:3" x14ac:dyDescent="0.25">
      <c r="B436" s="2">
        <v>7.1155922826903408</v>
      </c>
      <c r="C436" s="2">
        <v>2.649959019938251</v>
      </c>
    </row>
    <row r="437" spans="2:3" x14ac:dyDescent="0.25">
      <c r="B437" s="2">
        <v>7.2287675296422096</v>
      </c>
      <c r="C437" s="2">
        <v>-5.4451691034482792</v>
      </c>
    </row>
    <row r="438" spans="2:3" x14ac:dyDescent="0.25">
      <c r="B438" s="2">
        <v>7.252573553461116</v>
      </c>
      <c r="C438" s="2">
        <v>9.0236865212791599</v>
      </c>
    </row>
    <row r="439" spans="2:3" x14ac:dyDescent="0.25">
      <c r="B439" s="2">
        <v>7.336997399153188</v>
      </c>
      <c r="C439" s="2">
        <v>-0.89010699816572014</v>
      </c>
    </row>
    <row r="440" spans="2:3" x14ac:dyDescent="0.25">
      <c r="B440" s="2">
        <v>7.3516516325355044</v>
      </c>
      <c r="C440" s="2">
        <v>3.0661892702046316</v>
      </c>
    </row>
    <row r="441" spans="2:3" x14ac:dyDescent="0.25">
      <c r="B441" s="2">
        <v>7.4149183577275837</v>
      </c>
      <c r="C441" s="2">
        <v>3.2386351500026649</v>
      </c>
    </row>
    <row r="442" spans="2:3" x14ac:dyDescent="0.25">
      <c r="B442" s="2">
        <v>7.5858237808744891</v>
      </c>
      <c r="C442" s="2">
        <v>-7.0044977696379647</v>
      </c>
    </row>
    <row r="443" spans="2:3" x14ac:dyDescent="0.25">
      <c r="B443" s="2">
        <v>7.6240566644002685</v>
      </c>
      <c r="C443" s="2">
        <v>-5.9395249485969543</v>
      </c>
    </row>
    <row r="444" spans="2:3" x14ac:dyDescent="0.25">
      <c r="B444" s="2">
        <v>7.629297627619235</v>
      </c>
      <c r="C444" s="2">
        <v>-2.4851617531094234</v>
      </c>
    </row>
    <row r="445" spans="2:3" x14ac:dyDescent="0.25">
      <c r="B445" s="2">
        <v>7.6829919210751543</v>
      </c>
      <c r="C445" s="2">
        <v>-3.152185167389689</v>
      </c>
    </row>
    <row r="446" spans="2:3" x14ac:dyDescent="0.25">
      <c r="B446" s="2">
        <v>7.6927689891192133</v>
      </c>
      <c r="C446" s="2">
        <v>9.3706587500055321</v>
      </c>
    </row>
    <row r="447" spans="2:3" x14ac:dyDescent="0.25">
      <c r="B447" s="2">
        <v>7.7745098254410552</v>
      </c>
      <c r="C447" s="2">
        <v>7.2481027523754165</v>
      </c>
    </row>
    <row r="448" spans="2:3" x14ac:dyDescent="0.25">
      <c r="B448" s="2">
        <v>7.7872427512658762</v>
      </c>
      <c r="C448" s="2">
        <v>9.4117224357905798</v>
      </c>
    </row>
    <row r="449" spans="2:3" x14ac:dyDescent="0.25">
      <c r="B449" s="2">
        <v>7.9434825723466931</v>
      </c>
      <c r="C449" s="2">
        <v>5.9767996895534452</v>
      </c>
    </row>
    <row r="450" spans="2:3" x14ac:dyDescent="0.25">
      <c r="B450" s="2">
        <v>7.9816699811373839</v>
      </c>
      <c r="C450" s="2">
        <v>2.676971012580907</v>
      </c>
    </row>
    <row r="451" spans="2:3" x14ac:dyDescent="0.25">
      <c r="B451" s="2">
        <v>7.9903101808042267</v>
      </c>
      <c r="C451" s="2">
        <v>9.7394815889419988</v>
      </c>
    </row>
    <row r="452" spans="2:3" x14ac:dyDescent="0.25">
      <c r="B452" s="2">
        <v>8.0367853600648225</v>
      </c>
      <c r="C452" s="2">
        <v>-3.1593474381661508</v>
      </c>
    </row>
    <row r="453" spans="2:3" x14ac:dyDescent="0.25">
      <c r="B453" s="2">
        <v>8.0377516981854562</v>
      </c>
      <c r="C453" s="2">
        <v>3.6587819118285552</v>
      </c>
    </row>
    <row r="454" spans="2:3" x14ac:dyDescent="0.25">
      <c r="B454" s="2">
        <v>8.0484951043501489</v>
      </c>
      <c r="C454" s="2">
        <v>4.5433678274566773</v>
      </c>
    </row>
    <row r="455" spans="2:3" x14ac:dyDescent="0.25">
      <c r="B455" s="2">
        <v>8.2216174208326258</v>
      </c>
      <c r="C455" s="2">
        <v>10.84642759046983</v>
      </c>
    </row>
    <row r="456" spans="2:3" x14ac:dyDescent="0.25">
      <c r="B456" s="2">
        <v>8.2993792178342112</v>
      </c>
      <c r="C456" s="2">
        <v>0.54239831620361656</v>
      </c>
    </row>
    <row r="457" spans="2:3" x14ac:dyDescent="0.25">
      <c r="B457" s="2">
        <v>8.4459897637600072</v>
      </c>
      <c r="C457" s="2">
        <v>-3.9117382988915779</v>
      </c>
    </row>
    <row r="458" spans="2:3" x14ac:dyDescent="0.25">
      <c r="B458" s="2">
        <v>8.4657257987884798</v>
      </c>
      <c r="C458" s="2">
        <v>0.30926071808789857</v>
      </c>
    </row>
    <row r="459" spans="2:3" x14ac:dyDescent="0.25">
      <c r="B459" s="2">
        <v>8.5155661084456362</v>
      </c>
      <c r="C459" s="2">
        <v>0.56353838367795106</v>
      </c>
    </row>
    <row r="460" spans="2:3" x14ac:dyDescent="0.25">
      <c r="B460" s="2">
        <v>8.5300952863064587</v>
      </c>
      <c r="C460" s="2">
        <v>-2.3713612285500858</v>
      </c>
    </row>
    <row r="461" spans="2:3" x14ac:dyDescent="0.25">
      <c r="B461" s="2">
        <v>8.5323235483258024</v>
      </c>
      <c r="C461" s="2">
        <v>-2.0687837099540047</v>
      </c>
    </row>
    <row r="462" spans="2:3" x14ac:dyDescent="0.25">
      <c r="B462" s="2">
        <v>8.567259513557655</v>
      </c>
      <c r="C462" s="2">
        <v>-0.27147438636166044</v>
      </c>
    </row>
    <row r="463" spans="2:3" x14ac:dyDescent="0.25">
      <c r="B463" s="2">
        <v>8.5865749072865576</v>
      </c>
      <c r="C463" s="2">
        <v>3.3620820027426817</v>
      </c>
    </row>
    <row r="464" spans="2:3" x14ac:dyDescent="0.25">
      <c r="B464" s="2">
        <v>8.618611858156509</v>
      </c>
      <c r="C464" s="2">
        <v>10.281540431198664</v>
      </c>
    </row>
    <row r="465" spans="2:3" x14ac:dyDescent="0.25">
      <c r="B465" s="2">
        <v>8.6801164373639033</v>
      </c>
      <c r="C465" s="2">
        <v>2.8992856237455271</v>
      </c>
    </row>
    <row r="466" spans="2:3" x14ac:dyDescent="0.25">
      <c r="B466" s="2">
        <v>8.736800694651901</v>
      </c>
      <c r="C466" s="2">
        <v>2.9790937838261016</v>
      </c>
    </row>
    <row r="467" spans="2:3" x14ac:dyDescent="0.25">
      <c r="B467" s="2">
        <v>8.7391881182440549</v>
      </c>
      <c r="C467" s="2">
        <v>14.258078641025349</v>
      </c>
    </row>
    <row r="468" spans="2:3" x14ac:dyDescent="0.25">
      <c r="B468" s="2">
        <v>8.760720405308529</v>
      </c>
      <c r="C468" s="2">
        <v>6.9966274673352018</v>
      </c>
    </row>
    <row r="469" spans="2:3" x14ac:dyDescent="0.25">
      <c r="B469" s="2">
        <v>8.8017840910935767</v>
      </c>
      <c r="C469" s="2">
        <v>-0.25282974497531541</v>
      </c>
    </row>
    <row r="470" spans="2:3" x14ac:dyDescent="0.25">
      <c r="B470" s="2">
        <v>8.804194252053275</v>
      </c>
      <c r="C470" s="2">
        <v>1.126477905199863E-2</v>
      </c>
    </row>
    <row r="471" spans="2:3" x14ac:dyDescent="0.25">
      <c r="B471" s="2">
        <v>8.858150025235954</v>
      </c>
      <c r="C471" s="2">
        <v>4.242671826024889</v>
      </c>
    </row>
    <row r="472" spans="2:3" x14ac:dyDescent="0.25">
      <c r="B472" s="2">
        <v>8.9154936661827371</v>
      </c>
      <c r="C472" s="2">
        <v>3.388696091453312</v>
      </c>
    </row>
    <row r="473" spans="2:3" x14ac:dyDescent="0.25">
      <c r="B473" s="2">
        <v>8.9880031312815838</v>
      </c>
      <c r="C473" s="2">
        <v>-0.40159465647593606</v>
      </c>
    </row>
    <row r="474" spans="2:3" x14ac:dyDescent="0.25">
      <c r="B474" s="2">
        <v>8.9892991612316102</v>
      </c>
      <c r="C474" s="2">
        <v>-0.1550363271671813</v>
      </c>
    </row>
    <row r="475" spans="2:3" x14ac:dyDescent="0.25">
      <c r="B475" s="2">
        <v>9.2915924627333872</v>
      </c>
      <c r="C475" s="2">
        <v>-0.22323706111637875</v>
      </c>
    </row>
    <row r="476" spans="2:3" x14ac:dyDescent="0.25">
      <c r="B476" s="2">
        <v>9.5148961493861854</v>
      </c>
      <c r="C476" s="2">
        <v>-0.21563141167280264</v>
      </c>
    </row>
    <row r="477" spans="2:3" x14ac:dyDescent="0.25">
      <c r="B477" s="2">
        <v>9.7793999460292973</v>
      </c>
      <c r="C477" s="2">
        <v>1.7376789906411432</v>
      </c>
    </row>
    <row r="478" spans="2:3" x14ac:dyDescent="0.25">
      <c r="B478" s="2">
        <v>9.8829004430910565</v>
      </c>
      <c r="C478" s="2">
        <v>5.3120727493951563</v>
      </c>
    </row>
    <row r="479" spans="2:3" x14ac:dyDescent="0.25">
      <c r="B479" s="2">
        <v>9.9141870608320453</v>
      </c>
      <c r="C479" s="2">
        <v>5.7191057344898582</v>
      </c>
    </row>
    <row r="480" spans="2:3" x14ac:dyDescent="0.25">
      <c r="B480" s="2">
        <v>10.109364623832516</v>
      </c>
      <c r="C480" s="2">
        <v>5.7890799831075128</v>
      </c>
    </row>
    <row r="481" spans="2:3" x14ac:dyDescent="0.25">
      <c r="B481" s="2">
        <v>10.171801435109227</v>
      </c>
      <c r="C481" s="2">
        <v>-3.3107193710748106E-2</v>
      </c>
    </row>
    <row r="482" spans="2:3" x14ac:dyDescent="0.25">
      <c r="B482" s="2">
        <v>10.204497769637964</v>
      </c>
      <c r="C482" s="2">
        <v>10.041001819947269</v>
      </c>
    </row>
    <row r="483" spans="2:3" x14ac:dyDescent="0.25">
      <c r="B483" s="2">
        <v>10.22782630873844</v>
      </c>
      <c r="C483" s="2">
        <v>3.3050055258645443</v>
      </c>
    </row>
    <row r="484" spans="2:3" x14ac:dyDescent="0.25">
      <c r="B484" s="2">
        <v>10.311067811318207</v>
      </c>
      <c r="C484" s="2">
        <v>3.1528300092322752</v>
      </c>
    </row>
    <row r="485" spans="2:3" x14ac:dyDescent="0.25">
      <c r="B485" s="2">
        <v>10.54628587856423</v>
      </c>
      <c r="C485" s="2">
        <v>-3.0626113079488277</v>
      </c>
    </row>
    <row r="486" spans="2:3" x14ac:dyDescent="0.25">
      <c r="B486" s="2">
        <v>10.592806532559916</v>
      </c>
      <c r="C486" s="2">
        <v>-3.0244352678419091</v>
      </c>
    </row>
    <row r="487" spans="2:3" x14ac:dyDescent="0.25">
      <c r="B487" s="2">
        <v>10.746829460305161</v>
      </c>
      <c r="C487" s="2">
        <v>4.8855879463662859</v>
      </c>
    </row>
    <row r="488" spans="2:3" x14ac:dyDescent="0.25">
      <c r="B488" s="2">
        <v>10.796988093107938</v>
      </c>
      <c r="C488" s="2">
        <v>7.939534730714513</v>
      </c>
    </row>
    <row r="489" spans="2:3" x14ac:dyDescent="0.25">
      <c r="B489" s="2">
        <v>10.920588423078879</v>
      </c>
      <c r="C489" s="2">
        <v>4.8747535907314159</v>
      </c>
    </row>
    <row r="490" spans="2:3" x14ac:dyDescent="0.25">
      <c r="B490" s="2">
        <v>11.023907021200284</v>
      </c>
      <c r="C490" s="2">
        <v>-3.6745079746178817</v>
      </c>
    </row>
    <row r="491" spans="2:3" x14ac:dyDescent="0.25">
      <c r="B491" s="2">
        <v>11.293435776070691</v>
      </c>
      <c r="C491" s="2">
        <v>10.226265890698414</v>
      </c>
    </row>
    <row r="492" spans="2:3" x14ac:dyDescent="0.25">
      <c r="B492" s="2">
        <v>11.677106116013601</v>
      </c>
      <c r="C492" s="2">
        <v>0.99164890848624054</v>
      </c>
    </row>
    <row r="493" spans="2:3" x14ac:dyDescent="0.25">
      <c r="B493" s="2">
        <v>11.782471077213994</v>
      </c>
      <c r="C493" s="2">
        <v>0.81257508604903705</v>
      </c>
    </row>
    <row r="494" spans="2:3" x14ac:dyDescent="0.25">
      <c r="B494" s="2">
        <v>11.926898835855535</v>
      </c>
      <c r="C494" s="2">
        <v>-3.1502411224646494</v>
      </c>
    </row>
    <row r="495" spans="2:3" x14ac:dyDescent="0.25">
      <c r="B495" s="2">
        <v>12.395697879884391</v>
      </c>
      <c r="C495" s="2">
        <v>3.641814151298604</v>
      </c>
    </row>
    <row r="496" spans="2:3" x14ac:dyDescent="0.25">
      <c r="B496" s="2">
        <v>13.190596249233931</v>
      </c>
      <c r="C496" s="2">
        <v>-4.8280201048764866</v>
      </c>
    </row>
    <row r="497" spans="2:3" x14ac:dyDescent="0.25">
      <c r="B497" s="2">
        <v>13.48927430929616</v>
      </c>
      <c r="C497" s="2">
        <v>1.5071277680835919</v>
      </c>
    </row>
    <row r="498" spans="2:3" x14ac:dyDescent="0.25">
      <c r="B498" s="2">
        <v>13.784132491610944</v>
      </c>
      <c r="C498" s="2">
        <v>0.14879743098572362</v>
      </c>
    </row>
    <row r="499" spans="2:3" x14ac:dyDescent="0.25">
      <c r="B499" s="2">
        <v>14.109367796964943</v>
      </c>
      <c r="C499" s="2">
        <v>-0.11230144486762583</v>
      </c>
    </row>
    <row r="500" spans="2:3" x14ac:dyDescent="0.25">
      <c r="B500" s="2">
        <v>14.694172890204936</v>
      </c>
      <c r="C500" s="2">
        <v>5.0876776691002306</v>
      </c>
    </row>
    <row r="501" spans="2:3" x14ac:dyDescent="0.25">
      <c r="B501" s="2">
        <v>16.936441127955913</v>
      </c>
      <c r="C501" s="2">
        <v>-7.1762103693326935</v>
      </c>
    </row>
    <row r="502" spans="2:3" x14ac:dyDescent="0.25">
      <c r="C502" s="2">
        <v>4.1651146653312026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2B52-A2A2-4AF3-A44F-C55E584B52E3}">
  <dimension ref="A1:Q31"/>
  <sheetViews>
    <sheetView workbookViewId="0">
      <selection activeCell="R14" sqref="R14"/>
    </sheetView>
  </sheetViews>
  <sheetFormatPr defaultRowHeight="15" x14ac:dyDescent="0.25"/>
  <cols>
    <col min="1" max="1" width="13" customWidth="1"/>
    <col min="3" max="3" width="10.5703125" bestFit="1" customWidth="1"/>
    <col min="17" max="17" width="12" bestFit="1" customWidth="1"/>
  </cols>
  <sheetData>
    <row r="1" spans="1:17" x14ac:dyDescent="0.25">
      <c r="A1" s="17" t="s">
        <v>139</v>
      </c>
      <c r="J1" s="17" t="s">
        <v>140</v>
      </c>
    </row>
    <row r="2" spans="1:17" x14ac:dyDescent="0.25">
      <c r="A2" t="s">
        <v>84</v>
      </c>
      <c r="C2" t="s">
        <v>85</v>
      </c>
      <c r="E2" t="s">
        <v>86</v>
      </c>
      <c r="J2" t="s">
        <v>98</v>
      </c>
      <c r="K2" t="s">
        <v>99</v>
      </c>
      <c r="M2" t="s">
        <v>100</v>
      </c>
      <c r="N2" t="s">
        <v>101</v>
      </c>
      <c r="P2" t="s">
        <v>102</v>
      </c>
      <c r="Q2" s="14">
        <f>SUM(M3:M31)</f>
        <v>756</v>
      </c>
    </row>
    <row r="3" spans="1:17" x14ac:dyDescent="0.25">
      <c r="A3" s="16">
        <f xml:space="preserve"> ABS(('3а, 3б, 4 - Проверки'!N103)/(499) - ('3а, 3б, 4 - Проверки'!R103)/(499))</f>
        <v>0</v>
      </c>
      <c r="C3" s="21">
        <f>MAX(A3:A25)</f>
        <v>3.9278557114228439E-4</v>
      </c>
      <c r="E3">
        <f>1.36*SQRT((499+499)/(499*499))</f>
        <v>8.6100095545276908E-2</v>
      </c>
      <c r="J3" s="2">
        <v>-4.8703878902554401</v>
      </c>
      <c r="K3" s="2">
        <v>-0.15335376196890138</v>
      </c>
      <c r="M3" s="15">
        <f>RANK(J3,$J$3:$K$31,1)+(COUNT($J$3:$K$31)+1-RANK(J3,$J$3:$K$31,1)-RANK(J3,$J$3:$K$31,0))/2</f>
        <v>11</v>
      </c>
      <c r="N3" s="15">
        <f>RANK(K3,$J$3:$K$31,1)+(COUNT($J$3:$K$31)+1-RANK(K3,$J$3:$K$31,1)-RANK(K3,$J$3:$K$31,0))/2</f>
        <v>25</v>
      </c>
      <c r="P3" t="s">
        <v>103</v>
      </c>
      <c r="Q3" s="14">
        <f>SUM(N3:N31)</f>
        <v>955</v>
      </c>
    </row>
    <row r="4" spans="1:17" x14ac:dyDescent="0.25">
      <c r="A4" s="16">
        <f xml:space="preserve"> ABS(('3а, 3б, 4 - Проверки'!N104)/(499) - ('3а, 3б, 4 - Проверки'!R104)/(499))</f>
        <v>9.6192384769539069E-5</v>
      </c>
      <c r="J4" s="2">
        <v>7.5288552507095545</v>
      </c>
      <c r="K4" s="2">
        <v>-1.6353981158754323</v>
      </c>
      <c r="M4" s="15">
        <f t="shared" ref="M4:M31" si="0">RANK(J4,$J$3:$K$31,1)+(COUNT($J$3:$K$31)+1-RANK(J4,$J$3:$K$31,1)-RANK(J4,$J$3:$K$31,0))/2</f>
        <v>48</v>
      </c>
      <c r="N4" s="15">
        <f t="shared" ref="N4:N31" si="1">RANK(K4,$J$3:$K$31,1)+(COUNT($J$3:$K$31)+1-RANK(K4,$J$3:$K$31,1)-RANK(K4,$J$3:$K$31,0))/2</f>
        <v>19</v>
      </c>
    </row>
    <row r="5" spans="1:17" x14ac:dyDescent="0.25">
      <c r="A5" s="16">
        <f xml:space="preserve"> ABS(('3а, 3б, 4 - Проверки'!N105)/(499) - ('3а, 3б, 4 - Проверки'!R105)/(499))</f>
        <v>1.5230460921843687E-4</v>
      </c>
      <c r="C5" t="s">
        <v>138</v>
      </c>
      <c r="J5" s="2">
        <v>-2.935666982024598</v>
      </c>
      <c r="K5" s="2">
        <v>3.5035595879453467</v>
      </c>
      <c r="M5" s="15">
        <f t="shared" si="0"/>
        <v>15</v>
      </c>
      <c r="N5" s="15">
        <f t="shared" si="1"/>
        <v>40</v>
      </c>
      <c r="P5" t="s">
        <v>104</v>
      </c>
      <c r="Q5">
        <v>29</v>
      </c>
    </row>
    <row r="6" spans="1:17" x14ac:dyDescent="0.25">
      <c r="A6" s="16">
        <f xml:space="preserve"> ABS(('3а, 3б, 4 - Проверки'!N106)/(499) - ('3а, 3б, 4 - Проверки'!R106)/(499))</f>
        <v>2.1643286573146291E-4</v>
      </c>
      <c r="J6" s="2">
        <v>13.452223273415328</v>
      </c>
      <c r="K6" s="2">
        <v>9.3368255470995791</v>
      </c>
      <c r="M6" s="15">
        <f t="shared" si="0"/>
        <v>57</v>
      </c>
      <c r="N6" s="15">
        <f t="shared" si="1"/>
        <v>51</v>
      </c>
      <c r="P6" t="s">
        <v>105</v>
      </c>
      <c r="Q6">
        <v>29</v>
      </c>
    </row>
    <row r="7" spans="1:17" x14ac:dyDescent="0.25">
      <c r="A7" s="16">
        <f xml:space="preserve"> ABS(('3а, 3б, 4 - Проверки'!N107)/(499) - ('3а, 3б, 4 - Проверки'!R107)/(499))</f>
        <v>2.9258517034068133E-4</v>
      </c>
      <c r="J7" s="2">
        <v>15.222327341532637</v>
      </c>
      <c r="K7" s="2">
        <v>9.8926404967205599</v>
      </c>
      <c r="M7" s="15">
        <f t="shared" si="0"/>
        <v>58</v>
      </c>
      <c r="N7" s="15">
        <f t="shared" si="1"/>
        <v>53</v>
      </c>
    </row>
    <row r="8" spans="1:17" x14ac:dyDescent="0.25">
      <c r="A8" s="16">
        <f xml:space="preserve"> ABS(('3а, 3б, 4 - Проверки'!N108)/(499) - ('3а, 3б, 4 - Проверки'!R108)/(499))</f>
        <v>2.9659318637274552E-4</v>
      </c>
      <c r="J8" s="2">
        <v>9.8590350047303694</v>
      </c>
      <c r="K8" s="2">
        <v>2.5682636583514977</v>
      </c>
      <c r="M8" s="15">
        <f t="shared" si="0"/>
        <v>52</v>
      </c>
      <c r="N8" s="15">
        <f t="shared" si="1"/>
        <v>35</v>
      </c>
      <c r="P8" t="s">
        <v>106</v>
      </c>
      <c r="Q8">
        <f>Q5*Q6+Q5*(Q5+1)/2-Q2</f>
        <v>520</v>
      </c>
    </row>
    <row r="9" spans="1:17" x14ac:dyDescent="0.25">
      <c r="A9" s="16">
        <f xml:space="preserve"> ABS(('3а, 3б, 4 - Проверки'!N109)/(499) - ('3а, 3б, 4 - Проверки'!R109)/(499))</f>
        <v>2.8056112224448903E-4</v>
      </c>
      <c r="J9" s="2">
        <v>-13.622516556291391</v>
      </c>
      <c r="K9" s="2">
        <v>7.3895291785011068</v>
      </c>
      <c r="M9" s="15">
        <f t="shared" si="0"/>
        <v>1</v>
      </c>
      <c r="N9" s="15">
        <f t="shared" si="1"/>
        <v>47</v>
      </c>
      <c r="P9" t="s">
        <v>107</v>
      </c>
      <c r="Q9">
        <f>Q5*Q6+Q6*(Q6+1)/2-Q3</f>
        <v>321</v>
      </c>
    </row>
    <row r="10" spans="1:17" x14ac:dyDescent="0.25">
      <c r="A10" s="16">
        <f xml:space="preserve"> ABS(('3а, 3б, 4 - Проверки'!N110)/(499) - ('3а, 3б, 4 - Проверки'!R110)/(499))</f>
        <v>2.2444889779559116E-4</v>
      </c>
      <c r="J10" s="2">
        <v>0.23178807947019919</v>
      </c>
      <c r="K10" s="2">
        <v>8.1167384046711959</v>
      </c>
      <c r="M10" s="15">
        <f t="shared" si="0"/>
        <v>27</v>
      </c>
      <c r="N10" s="15">
        <f t="shared" si="1"/>
        <v>49</v>
      </c>
    </row>
    <row r="11" spans="1:17" x14ac:dyDescent="0.25">
      <c r="A11" s="16">
        <f xml:space="preserve"> ABS(('3а, 3б, 4 - Проверки'!N111)/(499) - ('3а, 3б, 4 - Проверки'!R111)/(499))</f>
        <v>1.6432865731462931E-4</v>
      </c>
      <c r="J11" s="2">
        <v>-12.169347209082309</v>
      </c>
      <c r="K11" s="2">
        <v>0.33637502888450399</v>
      </c>
      <c r="M11" s="15">
        <f t="shared" si="0"/>
        <v>4</v>
      </c>
      <c r="N11" s="15">
        <f t="shared" si="1"/>
        <v>28</v>
      </c>
      <c r="P11" t="s">
        <v>108</v>
      </c>
      <c r="Q11">
        <f>MIN(Q8:Q9)</f>
        <v>321</v>
      </c>
    </row>
    <row r="12" spans="1:17" x14ac:dyDescent="0.25">
      <c r="A12" s="16">
        <f xml:space="preserve"> ABS(('3а, 3б, 4 - Проверки'!N112)/(499) - ('3а, 3б, 4 - Проверки'!R112)/(499))</f>
        <v>1.1222444889779563E-4</v>
      </c>
      <c r="J12" s="2">
        <v>2.8656575212866606</v>
      </c>
      <c r="K12" s="2">
        <v>-1.292564088042127</v>
      </c>
      <c r="M12" s="15">
        <f t="shared" si="0"/>
        <v>37</v>
      </c>
      <c r="N12" s="15">
        <f t="shared" si="1"/>
        <v>20</v>
      </c>
    </row>
    <row r="13" spans="1:17" x14ac:dyDescent="0.25">
      <c r="A13" s="16">
        <f xml:space="preserve"> ABS(('3а, 3б, 4 - Проверки'!N113)/(499) - ('3а, 3б, 4 - Проверки'!R113)/(499))</f>
        <v>2.4048096192384716E-5</v>
      </c>
      <c r="J13" s="2">
        <v>-1.1816461684011355</v>
      </c>
      <c r="K13" s="2">
        <v>-9.6241608338896185</v>
      </c>
      <c r="M13" s="15">
        <f t="shared" si="0"/>
        <v>23</v>
      </c>
      <c r="N13" s="15">
        <f t="shared" si="1"/>
        <v>8</v>
      </c>
      <c r="P13" t="s">
        <v>142</v>
      </c>
      <c r="Q13">
        <v>0.05</v>
      </c>
    </row>
    <row r="14" spans="1:17" x14ac:dyDescent="0.25">
      <c r="A14" s="16">
        <f xml:space="preserve"> ABS(('3а, 3б, 4 - Проверки'!N114)/(499) - ('3а, 3б, 4 - Проверки'!R114)/(499))</f>
        <v>4.8096192384769541E-5</v>
      </c>
      <c r="J14" s="2">
        <v>10.628192999053926</v>
      </c>
      <c r="K14" s="2">
        <v>6.9928530643228441</v>
      </c>
      <c r="M14" s="15">
        <f t="shared" si="0"/>
        <v>54</v>
      </c>
      <c r="N14" s="15">
        <f t="shared" si="1"/>
        <v>45</v>
      </c>
    </row>
    <row r="15" spans="1:17" x14ac:dyDescent="0.25">
      <c r="A15" s="16">
        <f xml:space="preserve"> ABS(('3а, 3б, 4 - Проверки'!N115)/(499) - ('3а, 3б, 4 - Проверки'!R115)/(499))</f>
        <v>1.963927855711423E-4</v>
      </c>
      <c r="J15" s="2">
        <v>-4.8070009460737939</v>
      </c>
      <c r="K15" s="2">
        <v>2.9086193131224718</v>
      </c>
      <c r="M15" s="15">
        <f t="shared" si="0"/>
        <v>12</v>
      </c>
      <c r="N15" s="15">
        <f t="shared" si="1"/>
        <v>38</v>
      </c>
      <c r="P15" t="s">
        <v>109</v>
      </c>
      <c r="Q15" s="23">
        <f>(Q11-Q5*Q6/2) / SQRT(Q5*Q6*(Q5+Q6+1)/12)</f>
        <v>-1.5473540645437547</v>
      </c>
    </row>
    <row r="16" spans="1:17" x14ac:dyDescent="0.25">
      <c r="A16" s="16">
        <f xml:space="preserve"> ABS(('3а, 3б, 4 - Проверки'!N116)/(499) - ('3а, 3б, 4 - Проверки'!R116)/(499))</f>
        <v>2.925851703406816E-4</v>
      </c>
      <c r="J16" s="2">
        <v>2.0264900662251648</v>
      </c>
      <c r="K16" s="2">
        <v>4.243939434265485</v>
      </c>
      <c r="M16" s="15">
        <f t="shared" si="0"/>
        <v>33</v>
      </c>
      <c r="N16" s="15">
        <f t="shared" si="1"/>
        <v>41</v>
      </c>
      <c r="P16" t="s">
        <v>110</v>
      </c>
      <c r="Q16" s="22">
        <f>_xlfn.NORM.DIST(Q15,0,1,TRUE)</f>
        <v>6.0888945730943091E-2</v>
      </c>
    </row>
    <row r="17" spans="1:16" x14ac:dyDescent="0.25">
      <c r="A17" s="16">
        <f xml:space="preserve"> ABS(('3а, 3б, 4 - Проверки'!N117)/(499) - ('3а, 3б, 4 - Проверки'!R117)/(499))</f>
        <v>3.6472945891783564E-4</v>
      </c>
      <c r="J17" s="2">
        <v>-8.095553453169348</v>
      </c>
      <c r="K17" s="2">
        <v>-4.7740074882749468</v>
      </c>
      <c r="M17" s="15">
        <f t="shared" si="0"/>
        <v>10</v>
      </c>
      <c r="N17" s="15">
        <f t="shared" si="1"/>
        <v>13</v>
      </c>
    </row>
    <row r="18" spans="1:16" x14ac:dyDescent="0.25">
      <c r="A18" s="16">
        <f xml:space="preserve"> ABS(('3а, 3б, 4 - Проверки'!N118)/(499) - ('3а, 3б, 4 - Проверки'!R118)/(499))</f>
        <v>3.6873747494989978E-4</v>
      </c>
      <c r="J18" s="2">
        <v>-10.270577105014191</v>
      </c>
      <c r="K18" s="2">
        <v>0.56672729947604239</v>
      </c>
      <c r="M18" s="15">
        <f t="shared" si="0"/>
        <v>7</v>
      </c>
      <c r="N18" s="15">
        <f t="shared" si="1"/>
        <v>31</v>
      </c>
      <c r="P18" t="s">
        <v>141</v>
      </c>
    </row>
    <row r="19" spans="1:16" x14ac:dyDescent="0.25">
      <c r="A19" s="16">
        <f xml:space="preserve"> ABS(('3а, 3б, 4 - Проверки'!N119)/(499) - ('3а, 3б, 4 - Проверки'!R119)/(499))</f>
        <v>3.7675350701402827E-4</v>
      </c>
      <c r="J19" s="2">
        <v>-10.405865657521286</v>
      </c>
      <c r="K19" s="2">
        <v>-1.0733417588635348</v>
      </c>
      <c r="M19" s="15">
        <f t="shared" si="0"/>
        <v>6</v>
      </c>
      <c r="N19" s="15">
        <f t="shared" si="1"/>
        <v>24</v>
      </c>
    </row>
    <row r="20" spans="1:16" x14ac:dyDescent="0.25">
      <c r="A20" s="16">
        <f xml:space="preserve"> ABS(('3а, 3б, 4 - Проверки'!N120)/(499) - ('3а, 3б, 4 - Проверки'!R120)/(499))</f>
        <v>3.9278557114228439E-4</v>
      </c>
      <c r="J20" s="2">
        <v>-2.6859035004730369</v>
      </c>
      <c r="K20" s="2">
        <v>2.6549726094817743</v>
      </c>
      <c r="M20" s="15">
        <f t="shared" si="0"/>
        <v>17</v>
      </c>
      <c r="N20" s="15">
        <f t="shared" si="1"/>
        <v>36</v>
      </c>
    </row>
    <row r="21" spans="1:16" x14ac:dyDescent="0.25">
      <c r="A21" s="16">
        <f xml:space="preserve"> ABS(('3а, 3б, 4 - Проверки'!N121)/(499) - ('3а, 3б, 4 - Проверки'!R121)/(499))</f>
        <v>3.1663326653306599E-4</v>
      </c>
      <c r="J21" s="2">
        <v>5.7218543046357624</v>
      </c>
      <c r="K21" s="2">
        <v>3.3046133062744047</v>
      </c>
      <c r="M21" s="15">
        <f t="shared" si="0"/>
        <v>43</v>
      </c>
      <c r="N21" s="15">
        <f t="shared" si="1"/>
        <v>39</v>
      </c>
    </row>
    <row r="22" spans="1:16" x14ac:dyDescent="0.25">
      <c r="A22" s="16">
        <f xml:space="preserve"> ABS(('3а, 3б, 4 - Проверки'!N122)/(499) - ('3а, 3б, 4 - Проверки'!R122)/(499))</f>
        <v>2.0841683366733471E-4</v>
      </c>
      <c r="J22" s="2">
        <v>-11.228949858088932</v>
      </c>
      <c r="K22" s="2">
        <v>-2.3400632421253249</v>
      </c>
      <c r="M22" s="15">
        <f t="shared" si="0"/>
        <v>5</v>
      </c>
      <c r="N22" s="15">
        <f t="shared" si="1"/>
        <v>18</v>
      </c>
    </row>
    <row r="23" spans="1:16" x14ac:dyDescent="0.25">
      <c r="A23" s="16">
        <f xml:space="preserve"> ABS(('3а, 3б, 4 - Проверки'!N123)/(499) - ('3а, 3б, 4 - Проверки'!R123)/(499))</f>
        <v>1.3627254509018002E-4</v>
      </c>
      <c r="J23" s="2">
        <v>0.38315988647114629</v>
      </c>
      <c r="K23" s="2">
        <v>0.47160552235436626</v>
      </c>
      <c r="M23" s="15">
        <f t="shared" si="0"/>
        <v>29</v>
      </c>
      <c r="N23" s="15">
        <f t="shared" si="1"/>
        <v>30</v>
      </c>
    </row>
    <row r="24" spans="1:16" x14ac:dyDescent="0.25">
      <c r="A24" s="16">
        <f xml:space="preserve"> ABS(('3а, 3б, 4 - Проверки'!N124)/(499) - ('3а, 3б, 4 - Проверки'!R124)/(499))</f>
        <v>7.6152304609218612E-5</v>
      </c>
      <c r="J24" s="2">
        <v>-12.964049195837275</v>
      </c>
      <c r="K24" s="2">
        <v>8.383231720974436</v>
      </c>
      <c r="M24" s="15">
        <f t="shared" si="0"/>
        <v>2</v>
      </c>
      <c r="N24" s="15">
        <f t="shared" si="1"/>
        <v>50</v>
      </c>
    </row>
    <row r="25" spans="1:16" x14ac:dyDescent="0.25">
      <c r="A25" s="16">
        <f xml:space="preserve"> ABS(('3а, 3б, 4 - Проверки'!N125)/(499) - ('3а, 3б, 4 - Проверки'!R125)/(499))</f>
        <v>0</v>
      </c>
      <c r="J25" s="2">
        <v>-12.21286660359508</v>
      </c>
      <c r="K25" s="2">
        <v>5.3263745535805356</v>
      </c>
      <c r="M25" s="15">
        <f t="shared" si="0"/>
        <v>3</v>
      </c>
      <c r="N25" s="15">
        <f t="shared" si="1"/>
        <v>42</v>
      </c>
    </row>
    <row r="26" spans="1:16" x14ac:dyDescent="0.25">
      <c r="J26" s="2">
        <v>12.387890255439924</v>
      </c>
      <c r="K26" s="2">
        <v>2.5378637979447376</v>
      </c>
      <c r="M26" s="15">
        <f t="shared" si="0"/>
        <v>56</v>
      </c>
      <c r="N26" s="15">
        <f t="shared" si="1"/>
        <v>34</v>
      </c>
    </row>
    <row r="27" spans="1:16" x14ac:dyDescent="0.25">
      <c r="J27" s="2">
        <v>-8.4276253547776729</v>
      </c>
      <c r="K27" s="2">
        <v>11.281257007387467</v>
      </c>
      <c r="M27" s="15">
        <f t="shared" si="0"/>
        <v>9</v>
      </c>
      <c r="N27" s="15">
        <f t="shared" si="1"/>
        <v>55</v>
      </c>
    </row>
    <row r="28" spans="1:16" x14ac:dyDescent="0.25">
      <c r="J28" s="2">
        <v>5.9082308420056755</v>
      </c>
      <c r="K28" s="2">
        <v>-1.2319917409040499</v>
      </c>
      <c r="M28" s="15">
        <f t="shared" si="0"/>
        <v>44</v>
      </c>
      <c r="N28" s="15">
        <f t="shared" si="1"/>
        <v>22</v>
      </c>
    </row>
    <row r="29" spans="1:16" x14ac:dyDescent="0.25">
      <c r="J29" s="2">
        <v>7.1882686849574284</v>
      </c>
      <c r="K29" s="2">
        <v>-2.7825324145378545</v>
      </c>
      <c r="M29" s="15">
        <f t="shared" si="0"/>
        <v>46</v>
      </c>
      <c r="N29" s="15">
        <f t="shared" si="1"/>
        <v>16</v>
      </c>
    </row>
    <row r="30" spans="1:16" x14ac:dyDescent="0.25">
      <c r="J30" s="2">
        <v>0.10596026490066279</v>
      </c>
      <c r="K30" s="2">
        <v>-3.4293650464387611</v>
      </c>
      <c r="M30" s="15">
        <f t="shared" si="0"/>
        <v>26</v>
      </c>
      <c r="N30" s="15">
        <f t="shared" si="1"/>
        <v>14</v>
      </c>
    </row>
    <row r="31" spans="1:16" x14ac:dyDescent="0.25">
      <c r="J31" s="2">
        <v>-1.2639545884579011</v>
      </c>
      <c r="K31" s="2">
        <v>1.7977965904283337</v>
      </c>
      <c r="M31" s="15">
        <f t="shared" si="0"/>
        <v>21</v>
      </c>
      <c r="N31" s="15">
        <f t="shared" si="1"/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Исходные данные</vt:lpstr>
      <vt:lpstr>Итоговые таблицы</vt:lpstr>
      <vt:lpstr>1а - Характеристики, гипотезы</vt:lpstr>
      <vt:lpstr>1б - Графики</vt:lpstr>
      <vt:lpstr>2 - Выбросы</vt:lpstr>
      <vt:lpstr>3а, 3б, 4 - Проверки</vt:lpstr>
      <vt:lpstr>5 - Проверки</vt:lpstr>
      <vt:lpstr>6а, 6б - Однородность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leoparadase</dc:creator>
  <cp:lastModifiedBy>student</cp:lastModifiedBy>
  <dcterms:created xsi:type="dcterms:W3CDTF">2015-06-05T18:19:34Z</dcterms:created>
  <dcterms:modified xsi:type="dcterms:W3CDTF">2022-09-24T07:41:25Z</dcterms:modified>
</cp:coreProperties>
</file>