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zhani.m\Downloads\"/>
    </mc:Choice>
  </mc:AlternateContent>
  <xr:revisionPtr revIDLastSave="0" documentId="13_ncr:1_{C2C5F46F-6760-445E-ACC4-3238BE077A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July-25" sheetId="2" r:id="rId1"/>
    <sheet name="June-25" sheetId="3" r:id="rId2"/>
    <sheet name="May-25" sheetId="4" r:id="rId3"/>
    <sheet name="Mar-25" sheetId="5" r:id="rId4"/>
    <sheet name="Feb-25" sheetId="7" r:id="rId5"/>
    <sheet name="Jan-25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6" roundtripDataChecksum="Megw0hhqXeQecWgboFpOBCgBYrBATO0Wq8XdtHsmyng="/>
    </ext>
  </extLst>
</workbook>
</file>

<file path=xl/calcChain.xml><?xml version="1.0" encoding="utf-8"?>
<calcChain xmlns="http://schemas.openxmlformats.org/spreadsheetml/2006/main">
  <c r="C29" i="8" l="1"/>
  <c r="B29" i="8"/>
  <c r="I28" i="8"/>
  <c r="F26" i="8"/>
  <c r="L25" i="8"/>
  <c r="C25" i="8"/>
  <c r="B25" i="8"/>
  <c r="L19" i="8"/>
  <c r="L27" i="8" s="1"/>
  <c r="L14" i="8"/>
  <c r="F12" i="8"/>
  <c r="C12" i="8"/>
  <c r="B12" i="8"/>
  <c r="I5" i="8"/>
  <c r="I4" i="8"/>
  <c r="I3" i="8"/>
  <c r="I12" i="8" s="1"/>
  <c r="F26" i="7"/>
  <c r="L25" i="7"/>
  <c r="L27" i="7" s="1"/>
  <c r="C25" i="7"/>
  <c r="C29" i="7" s="1"/>
  <c r="I20" i="7" s="1"/>
  <c r="I28" i="7" s="1"/>
  <c r="B25" i="7"/>
  <c r="B29" i="7" s="1"/>
  <c r="L19" i="7"/>
  <c r="L14" i="7"/>
  <c r="F12" i="7"/>
  <c r="C12" i="7"/>
  <c r="B12" i="7"/>
  <c r="I5" i="7"/>
  <c r="I4" i="7"/>
  <c r="I3" i="7"/>
  <c r="I12" i="7" s="1"/>
  <c r="F26" i="5"/>
  <c r="L25" i="5"/>
  <c r="C25" i="5"/>
  <c r="B25" i="5"/>
  <c r="L19" i="5"/>
  <c r="L27" i="5" s="1"/>
  <c r="L14" i="5"/>
  <c r="F12" i="5"/>
  <c r="C12" i="5"/>
  <c r="C29" i="5" s="1"/>
  <c r="B12" i="5"/>
  <c r="B29" i="5" s="1"/>
  <c r="I5" i="5"/>
  <c r="I4" i="5"/>
  <c r="I3" i="5"/>
  <c r="I12" i="5" s="1"/>
  <c r="F29" i="4"/>
  <c r="L26" i="4"/>
  <c r="C26" i="4"/>
  <c r="B26" i="4"/>
  <c r="L20" i="4"/>
  <c r="L28" i="4" s="1"/>
  <c r="L15" i="4"/>
  <c r="F13" i="4"/>
  <c r="C13" i="4"/>
  <c r="C30" i="4" s="1"/>
  <c r="B13" i="4"/>
  <c r="B30" i="4" s="1"/>
  <c r="I6" i="4"/>
  <c r="I5" i="4"/>
  <c r="I4" i="4"/>
  <c r="I13" i="4" s="1"/>
  <c r="I33" i="3"/>
  <c r="C30" i="3"/>
  <c r="B30" i="3"/>
  <c r="F29" i="3"/>
  <c r="I12" i="3" s="1"/>
  <c r="L28" i="3"/>
  <c r="L26" i="3"/>
  <c r="C26" i="3"/>
  <c r="B26" i="3"/>
  <c r="L20" i="3"/>
  <c r="L15" i="3"/>
  <c r="F14" i="3"/>
  <c r="C13" i="3"/>
  <c r="B13" i="3"/>
  <c r="I11" i="3"/>
  <c r="I9" i="3"/>
  <c r="I8" i="3"/>
  <c r="F8" i="3"/>
  <c r="I13" i="3" s="1"/>
  <c r="I7" i="3"/>
  <c r="I6" i="3"/>
  <c r="I5" i="3"/>
  <c r="I4" i="3"/>
  <c r="I33" i="2"/>
  <c r="F29" i="2"/>
  <c r="C26" i="2"/>
  <c r="B26" i="2"/>
  <c r="L24" i="2"/>
  <c r="L18" i="2"/>
  <c r="F14" i="2"/>
  <c r="C13" i="2"/>
  <c r="C30" i="2" s="1"/>
  <c r="B13" i="2"/>
  <c r="B30" i="2" s="1"/>
  <c r="L12" i="2"/>
  <c r="L26" i="2" s="1"/>
  <c r="I12" i="2"/>
  <c r="I11" i="2"/>
  <c r="I10" i="2"/>
  <c r="I9" i="2"/>
  <c r="I8" i="2"/>
  <c r="F8" i="2"/>
  <c r="I13" i="2" s="1"/>
  <c r="I7" i="2"/>
  <c r="I6" i="2"/>
  <c r="I5" i="2"/>
  <c r="I14" i="3" l="1"/>
  <c r="I21" i="3" s="1"/>
  <c r="I4" i="2"/>
  <c r="I14" i="2" s="1"/>
</calcChain>
</file>

<file path=xl/sharedStrings.xml><?xml version="1.0" encoding="utf-8"?>
<sst xmlns="http://schemas.openxmlformats.org/spreadsheetml/2006/main" count="423" uniqueCount="109">
  <si>
    <t>Kala Akka</t>
  </si>
  <si>
    <t>Paati</t>
  </si>
  <si>
    <t>Jothi</t>
  </si>
  <si>
    <t>Meena</t>
  </si>
  <si>
    <t>Loan</t>
  </si>
  <si>
    <t>FD</t>
  </si>
  <si>
    <t>Pavi Laptop</t>
  </si>
  <si>
    <t>Monthly Expenses</t>
  </si>
  <si>
    <t>Home</t>
  </si>
  <si>
    <t>Actual</t>
  </si>
  <si>
    <t>Planned Payments</t>
  </si>
  <si>
    <t>Funds</t>
  </si>
  <si>
    <t>Loans/Interest - Home Side</t>
  </si>
  <si>
    <t>Kala Akka Interest</t>
  </si>
  <si>
    <t>Home Commitments</t>
  </si>
  <si>
    <t>Mala Akka Interest</t>
  </si>
  <si>
    <t>Bangalore Commitment</t>
  </si>
  <si>
    <t>House Rent</t>
  </si>
  <si>
    <t>Loan Commitment</t>
  </si>
  <si>
    <t>Dad Monthly Expense</t>
  </si>
  <si>
    <t>Braces Travel</t>
  </si>
  <si>
    <t>Mom Monthly Expense</t>
  </si>
  <si>
    <t>Personal Expense</t>
  </si>
  <si>
    <t>EB</t>
  </si>
  <si>
    <t>GF Fund</t>
  </si>
  <si>
    <t>DTH</t>
  </si>
  <si>
    <t>Dues</t>
  </si>
  <si>
    <t>Emergency Fund</t>
  </si>
  <si>
    <t>Dues Fund</t>
  </si>
  <si>
    <t>Unexpected</t>
  </si>
  <si>
    <t>Bangalore</t>
  </si>
  <si>
    <t>Friends Side</t>
  </si>
  <si>
    <t>Room Rent</t>
  </si>
  <si>
    <t>UnExpected</t>
  </si>
  <si>
    <t>Krishna Lendamount</t>
  </si>
  <si>
    <t>Room EB</t>
  </si>
  <si>
    <t>Amma - Trichy Trip Expense</t>
  </si>
  <si>
    <t>Salary</t>
  </si>
  <si>
    <t>Dipankar Lend Amount</t>
  </si>
  <si>
    <t>Airtel</t>
  </si>
  <si>
    <t>Common EB</t>
  </si>
  <si>
    <t>Netflix + Zee5 (499+199)</t>
  </si>
  <si>
    <t>Savings Account Bal</t>
  </si>
  <si>
    <t>Google One Subscription</t>
  </si>
  <si>
    <t>Subscription</t>
  </si>
  <si>
    <t>Loans</t>
  </si>
  <si>
    <t>Linkedin</t>
  </si>
  <si>
    <t>Surplus Amount</t>
  </si>
  <si>
    <t>Speedo Loan - Short term</t>
  </si>
  <si>
    <t>Jhatpat Written Off Amnt</t>
  </si>
  <si>
    <t>MView</t>
  </si>
  <si>
    <t>Lunch with Sis Family</t>
  </si>
  <si>
    <t>Savings - FD</t>
  </si>
  <si>
    <t>Bangalore Grocery Expense</t>
  </si>
  <si>
    <t>Sweets for Sis home</t>
  </si>
  <si>
    <t>Vengi</t>
  </si>
  <si>
    <t>Total</t>
  </si>
  <si>
    <t>Emergency</t>
  </si>
  <si>
    <t xml:space="preserve">FD </t>
  </si>
  <si>
    <t>Jothi Intestest</t>
  </si>
  <si>
    <t>Kerala Trip</t>
  </si>
  <si>
    <t>Mom Skin Clinic</t>
  </si>
  <si>
    <t>Mom - Doc Checkup</t>
  </si>
  <si>
    <t>Amazon</t>
  </si>
  <si>
    <t>irctc - friend trip common</t>
  </si>
  <si>
    <t>Mom Bangalore Expense</t>
  </si>
  <si>
    <t>Cycle</t>
  </si>
  <si>
    <t>Bubu BF Fund Due</t>
  </si>
  <si>
    <t>Narayanan</t>
  </si>
  <si>
    <t>CityFurnish-Fridge</t>
  </si>
  <si>
    <t>Kala Akka Apr Month</t>
  </si>
  <si>
    <t>Mala Akka Apr MOnth</t>
  </si>
  <si>
    <t>Appa Apr Month</t>
  </si>
  <si>
    <t>Jothi Apr Month</t>
  </si>
  <si>
    <t>Home Rent Apr</t>
  </si>
  <si>
    <t>RupeeLend April MOnth</t>
  </si>
  <si>
    <t>DuesFund</t>
  </si>
  <si>
    <t>Bubu</t>
  </si>
  <si>
    <t>mala akka</t>
  </si>
  <si>
    <t>Amazon purchase</t>
  </si>
  <si>
    <t>Savings</t>
  </si>
  <si>
    <t>Mom Zepto</t>
  </si>
  <si>
    <t>Rupeelend Interest</t>
  </si>
  <si>
    <t>Medical</t>
  </si>
  <si>
    <t>Monthy Expenses</t>
  </si>
  <si>
    <t>Zype</t>
  </si>
  <si>
    <t>Chatgpt plus</t>
  </si>
  <si>
    <t>Pure</t>
  </si>
  <si>
    <t>Personal &amp; Grocery</t>
  </si>
  <si>
    <t>Rupeelend Short Term</t>
  </si>
  <si>
    <t>Jio</t>
  </si>
  <si>
    <t>Total Expeses</t>
  </si>
  <si>
    <t>Moni</t>
  </si>
  <si>
    <t>Pavi (Kala Akka)</t>
  </si>
  <si>
    <t>Amma interest</t>
  </si>
  <si>
    <t>Kala akka</t>
  </si>
  <si>
    <t>AC EMI</t>
  </si>
  <si>
    <t>Kredit Bee close</t>
  </si>
  <si>
    <t>LinkedIn</t>
  </si>
  <si>
    <t>KreditbeLinede</t>
  </si>
  <si>
    <t>Monica BF Fund</t>
  </si>
  <si>
    <t>Pure King</t>
  </si>
  <si>
    <t>Bumble</t>
  </si>
  <si>
    <t xml:space="preserve">Amazon </t>
  </si>
  <si>
    <t>Mom Skin</t>
  </si>
  <si>
    <t>Chatgpt</t>
  </si>
  <si>
    <t>Bubu Jewels</t>
  </si>
  <si>
    <t>Kreditbee</t>
  </si>
  <si>
    <t>Facncy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</si>
</sst>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mmm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strike/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trike/>
      <sz val="11"/>
      <color theme="1"/>
      <name val="Calibri"/>
    </font>
    <font>
      <sz val="8"/>
      <color theme="1"/>
      <name val="Calibri"/>
    </font>
    <font>
      <sz val="9"/>
      <color theme="1"/>
      <name val="Calibri"/>
    </font>
    <font>
      <sz val="10"/>
      <color theme="1"/>
      <name val="Calibri"/>
      <scheme val="minor"/>
    </font>
    <font>
      <strike/>
      <sz val="10"/>
      <color theme="1"/>
      <name val="Calibri"/>
    </font>
    <font>
      <strike/>
      <sz val="11"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C27BA0"/>
        <bgColor rgb="FFC27BA0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rgb="FFFFD965"/>
        <bgColor rgb="FFFFD96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F9900"/>
        <bgColor rgb="FFFF9900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55A11"/>
      </left>
      <right style="thin">
        <color rgb="FFC55A11"/>
      </right>
      <top style="medium">
        <color rgb="FFC55A11"/>
      </top>
      <bottom/>
      <diagonal/>
    </border>
    <border>
      <left style="thin">
        <color rgb="FFC55A11"/>
      </left>
      <right/>
      <top style="medium">
        <color rgb="FFC55A11"/>
      </top>
      <bottom/>
      <diagonal/>
    </border>
    <border>
      <left style="medium">
        <color rgb="FFC55A11"/>
      </left>
      <right style="thin">
        <color rgb="FFC55A11"/>
      </right>
      <top/>
      <bottom/>
      <diagonal/>
    </border>
    <border>
      <left style="thin">
        <color rgb="FFC55A11"/>
      </left>
      <right/>
      <top/>
      <bottom/>
      <diagonal/>
    </border>
    <border>
      <left style="thin">
        <color rgb="FF000000"/>
      </left>
      <right style="thin">
        <color rgb="FFC55A11"/>
      </right>
      <top style="thin">
        <color rgb="FF000000"/>
      </top>
      <bottom style="thin">
        <color rgb="FF000000"/>
      </bottom>
      <diagonal/>
    </border>
    <border>
      <left style="thin">
        <color rgb="FFC55A1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55A11"/>
      </left>
      <right/>
      <top style="medium">
        <color rgb="FFC55A1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55A11"/>
      </left>
      <right/>
      <top/>
      <bottom/>
      <diagonal/>
    </border>
    <border>
      <left style="thin">
        <color rgb="FFC55A11"/>
      </left>
      <right/>
      <top style="thin">
        <color rgb="FF000000"/>
      </top>
      <bottom style="thin">
        <color rgb="FF000000"/>
      </bottom>
      <diagonal/>
    </border>
    <border>
      <left style="thin">
        <color rgb="FFC55A11"/>
      </left>
      <right style="medium">
        <color rgb="FFC55A11"/>
      </right>
      <top style="medium">
        <color rgb="FFC55A11"/>
      </top>
      <bottom/>
      <diagonal/>
    </border>
    <border>
      <left style="thin">
        <color rgb="FFC55A11"/>
      </left>
      <right style="medium">
        <color rgb="FFC55A11"/>
      </right>
      <top/>
      <bottom/>
      <diagonal/>
    </border>
    <border>
      <left style="thin">
        <color rgb="FFC55A1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4" fillId="0" borderId="0" xfId="0" applyFont="1"/>
    <xf numFmtId="0" fontId="4" fillId="4" borderId="0" xfId="0" applyFont="1" applyFill="1"/>
    <xf numFmtId="0" fontId="4" fillId="5" borderId="12" xfId="0" applyFont="1" applyFill="1" applyBorder="1"/>
    <xf numFmtId="0" fontId="5" fillId="0" borderId="0" xfId="0" applyFont="1"/>
    <xf numFmtId="0" fontId="6" fillId="0" borderId="3" xfId="0" applyFont="1" applyBorder="1"/>
    <xf numFmtId="0" fontId="6" fillId="0" borderId="13" xfId="0" applyFont="1" applyBorder="1"/>
    <xf numFmtId="0" fontId="6" fillId="0" borderId="4" xfId="0" applyFont="1" applyBorder="1"/>
    <xf numFmtId="0" fontId="7" fillId="0" borderId="0" xfId="0" applyFont="1"/>
    <xf numFmtId="0" fontId="3" fillId="0" borderId="6" xfId="0" applyFont="1" applyBorder="1"/>
    <xf numFmtId="0" fontId="3" fillId="0" borderId="7" xfId="0" applyFont="1" applyBorder="1"/>
    <xf numFmtId="0" fontId="7" fillId="0" borderId="0" xfId="0" applyFont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6" fillId="5" borderId="14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4" fillId="6" borderId="14" xfId="0" applyFont="1" applyFill="1" applyBorder="1"/>
    <xf numFmtId="0" fontId="4" fillId="0" borderId="5" xfId="0" applyFont="1" applyBorder="1"/>
    <xf numFmtId="0" fontId="6" fillId="0" borderId="6" xfId="0" applyFont="1" applyBorder="1"/>
    <xf numFmtId="0" fontId="6" fillId="0" borderId="17" xfId="0" applyFont="1" applyBorder="1"/>
    <xf numFmtId="0" fontId="6" fillId="0" borderId="7" xfId="0" applyFont="1" applyBorder="1"/>
    <xf numFmtId="0" fontId="4" fillId="0" borderId="8" xfId="0" applyFont="1" applyBorder="1"/>
    <xf numFmtId="0" fontId="4" fillId="0" borderId="18" xfId="0" applyFont="1" applyBorder="1"/>
    <xf numFmtId="0" fontId="4" fillId="0" borderId="1" xfId="0" applyFont="1" applyBorder="1"/>
    <xf numFmtId="0" fontId="4" fillId="7" borderId="2" xfId="0" applyFont="1" applyFill="1" applyBorder="1"/>
    <xf numFmtId="0" fontId="4" fillId="0" borderId="17" xfId="0" applyFont="1" applyBorder="1"/>
    <xf numFmtId="0" fontId="4" fillId="5" borderId="16" xfId="0" applyFont="1" applyFill="1" applyBorder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8" borderId="19" xfId="0" applyFont="1" applyFill="1" applyBorder="1"/>
    <xf numFmtId="0" fontId="6" fillId="0" borderId="0" xfId="0" applyFont="1" applyAlignment="1">
      <alignment horizontal="left"/>
    </xf>
    <xf numFmtId="0" fontId="4" fillId="3" borderId="20" xfId="0" applyFont="1" applyFill="1" applyBorder="1"/>
    <xf numFmtId="0" fontId="4" fillId="9" borderId="21" xfId="0" applyFont="1" applyFill="1" applyBorder="1"/>
    <xf numFmtId="0" fontId="4" fillId="0" borderId="9" xfId="0" applyFont="1" applyBorder="1"/>
    <xf numFmtId="0" fontId="4" fillId="7" borderId="9" xfId="0" applyFont="1" applyFill="1" applyBorder="1"/>
    <xf numFmtId="0" fontId="4" fillId="10" borderId="2" xfId="0" applyFont="1" applyFill="1" applyBorder="1"/>
    <xf numFmtId="0" fontId="4" fillId="8" borderId="22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6" fillId="6" borderId="23" xfId="0" applyFont="1" applyFill="1" applyBorder="1"/>
    <xf numFmtId="0" fontId="6" fillId="6" borderId="24" xfId="0" applyFont="1" applyFill="1" applyBorder="1"/>
    <xf numFmtId="0" fontId="6" fillId="6" borderId="25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6" fillId="6" borderId="16" xfId="0" applyFont="1" applyFill="1" applyBorder="1"/>
    <xf numFmtId="0" fontId="4" fillId="12" borderId="13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/>
    </xf>
    <xf numFmtId="0" fontId="6" fillId="6" borderId="33" xfId="0" applyFont="1" applyFill="1" applyBorder="1"/>
    <xf numFmtId="0" fontId="6" fillId="6" borderId="34" xfId="0" applyFont="1" applyFill="1" applyBorder="1"/>
    <xf numFmtId="0" fontId="6" fillId="6" borderId="35" xfId="0" applyFont="1" applyFill="1" applyBorder="1"/>
    <xf numFmtId="0" fontId="4" fillId="9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6" borderId="0" xfId="0" applyFont="1" applyFill="1"/>
    <xf numFmtId="0" fontId="6" fillId="6" borderId="17" xfId="0" applyFont="1" applyFill="1" applyBorder="1"/>
    <xf numFmtId="0" fontId="6" fillId="6" borderId="7" xfId="0" applyFont="1" applyFill="1" applyBorder="1"/>
    <xf numFmtId="3" fontId="4" fillId="12" borderId="0" xfId="0" applyNumberFormat="1" applyFont="1" applyFill="1"/>
    <xf numFmtId="0" fontId="3" fillId="0" borderId="0" xfId="0" applyFont="1"/>
    <xf numFmtId="0" fontId="3" fillId="0" borderId="17" xfId="0" applyFont="1" applyBorder="1"/>
    <xf numFmtId="0" fontId="4" fillId="12" borderId="0" xfId="0" applyFont="1" applyFill="1"/>
    <xf numFmtId="0" fontId="4" fillId="13" borderId="6" xfId="0" applyFont="1" applyFill="1" applyBorder="1"/>
    <xf numFmtId="0" fontId="4" fillId="13" borderId="7" xfId="0" applyFont="1" applyFill="1" applyBorder="1"/>
    <xf numFmtId="0" fontId="8" fillId="0" borderId="0" xfId="0" applyFont="1"/>
    <xf numFmtId="0" fontId="4" fillId="6" borderId="36" xfId="0" applyFont="1" applyFill="1" applyBorder="1"/>
    <xf numFmtId="0" fontId="4" fillId="6" borderId="37" xfId="0" applyFont="1" applyFill="1" applyBorder="1"/>
    <xf numFmtId="0" fontId="4" fillId="6" borderId="38" xfId="0" applyFont="1" applyFill="1" applyBorder="1"/>
    <xf numFmtId="164" fontId="4" fillId="0" borderId="3" xfId="0" applyNumberFormat="1" applyFont="1" applyBorder="1" applyAlignment="1">
      <alignment horizontal="center"/>
    </xf>
    <xf numFmtId="0" fontId="4" fillId="12" borderId="4" xfId="0" applyFont="1" applyFill="1" applyBorder="1"/>
    <xf numFmtId="164" fontId="4" fillId="0" borderId="6" xfId="0" applyNumberFormat="1" applyFont="1" applyBorder="1" applyAlignment="1">
      <alignment horizontal="center"/>
    </xf>
    <xf numFmtId="0" fontId="4" fillId="12" borderId="7" xfId="0" applyFont="1" applyFill="1" applyBorder="1"/>
    <xf numFmtId="164" fontId="4" fillId="12" borderId="6" xfId="0" applyNumberFormat="1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15" borderId="39" xfId="0" applyFont="1" applyFill="1" applyBorder="1"/>
    <xf numFmtId="0" fontId="1" fillId="0" borderId="8" xfId="0" applyFont="1" applyBorder="1"/>
    <xf numFmtId="165" fontId="4" fillId="12" borderId="6" xfId="0" applyNumberFormat="1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2" borderId="20" xfId="0" applyFont="1" applyFill="1" applyBorder="1"/>
    <xf numFmtId="165" fontId="4" fillId="12" borderId="41" xfId="0" applyNumberFormat="1" applyFont="1" applyFill="1" applyBorder="1" applyAlignment="1">
      <alignment horizontal="center"/>
    </xf>
    <xf numFmtId="0" fontId="4" fillId="12" borderId="42" xfId="0" applyFont="1" applyFill="1" applyBorder="1"/>
    <xf numFmtId="165" fontId="1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4" fillId="0" borderId="21" xfId="0" applyFont="1" applyBorder="1"/>
    <xf numFmtId="0" fontId="9" fillId="0" borderId="0" xfId="0" applyFont="1"/>
    <xf numFmtId="0" fontId="6" fillId="5" borderId="16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164" fontId="6" fillId="0" borderId="3" xfId="0" applyNumberFormat="1" applyFont="1" applyBorder="1" applyAlignment="1">
      <alignment horizontal="center"/>
    </xf>
    <xf numFmtId="0" fontId="6" fillId="12" borderId="4" xfId="0" applyFont="1" applyFill="1" applyBorder="1"/>
    <xf numFmtId="164" fontId="6" fillId="0" borderId="6" xfId="0" applyNumberFormat="1" applyFont="1" applyBorder="1" applyAlignment="1">
      <alignment horizontal="center"/>
    </xf>
    <xf numFmtId="0" fontId="6" fillId="12" borderId="7" xfId="0" applyFont="1" applyFill="1" applyBorder="1"/>
    <xf numFmtId="0" fontId="4" fillId="5" borderId="39" xfId="0" applyFont="1" applyFill="1" applyBorder="1"/>
    <xf numFmtId="0" fontId="4" fillId="3" borderId="23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6" fillId="0" borderId="21" xfId="0" applyFont="1" applyBorder="1"/>
    <xf numFmtId="0" fontId="4" fillId="3" borderId="4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24" xfId="0" applyFont="1" applyFill="1" applyBorder="1"/>
    <xf numFmtId="0" fontId="4" fillId="7" borderId="43" xfId="0" applyFont="1" applyFill="1" applyBorder="1"/>
    <xf numFmtId="3" fontId="4" fillId="0" borderId="0" xfId="0" applyNumberFormat="1" applyFont="1"/>
    <xf numFmtId="0" fontId="4" fillId="7" borderId="15" xfId="0" applyFont="1" applyFill="1" applyBorder="1"/>
    <xf numFmtId="0" fontId="4" fillId="7" borderId="44" xfId="0" applyFont="1" applyFill="1" applyBorder="1"/>
    <xf numFmtId="0" fontId="4" fillId="16" borderId="0" xfId="0" applyFont="1" applyFill="1"/>
    <xf numFmtId="0" fontId="4" fillId="7" borderId="20" xfId="0" applyFont="1" applyFill="1" applyBorder="1"/>
    <xf numFmtId="0" fontId="4" fillId="7" borderId="45" xfId="0" applyFont="1" applyFill="1" applyBorder="1"/>
    <xf numFmtId="0" fontId="4" fillId="7" borderId="46" xfId="0" applyFont="1" applyFill="1" applyBorder="1"/>
    <xf numFmtId="0" fontId="10" fillId="0" borderId="0" xfId="0" applyFont="1"/>
    <xf numFmtId="0" fontId="5" fillId="0" borderId="6" xfId="0" applyFont="1" applyBorder="1"/>
    <xf numFmtId="0" fontId="5" fillId="0" borderId="8" xfId="0" applyFont="1" applyBorder="1"/>
    <xf numFmtId="0" fontId="4" fillId="0" borderId="2" xfId="0" applyFont="1" applyBorder="1"/>
    <xf numFmtId="0" fontId="4" fillId="6" borderId="23" xfId="0" applyFont="1" applyFill="1" applyBorder="1"/>
    <xf numFmtId="0" fontId="4" fillId="6" borderId="24" xfId="0" applyFont="1" applyFill="1" applyBorder="1"/>
    <xf numFmtId="0" fontId="4" fillId="6" borderId="25" xfId="0" applyFont="1" applyFill="1" applyBorder="1"/>
    <xf numFmtId="0" fontId="4" fillId="8" borderId="48" xfId="0" applyFont="1" applyFill="1" applyBorder="1" applyAlignment="1">
      <alignment horizontal="center"/>
    </xf>
    <xf numFmtId="0" fontId="4" fillId="11" borderId="50" xfId="0" applyFont="1" applyFill="1" applyBorder="1" applyAlignment="1">
      <alignment horizontal="center" vertical="center"/>
    </xf>
    <xf numFmtId="0" fontId="4" fillId="6" borderId="15" xfId="0" applyFont="1" applyFill="1" applyBorder="1"/>
    <xf numFmtId="0" fontId="4" fillId="6" borderId="16" xfId="0" applyFont="1" applyFill="1" applyBorder="1"/>
    <xf numFmtId="0" fontId="4" fillId="0" borderId="0" xfId="0" applyFont="1" applyAlignment="1">
      <alignment horizontal="center"/>
    </xf>
    <xf numFmtId="0" fontId="11" fillId="0" borderId="3" xfId="0" applyFont="1" applyBorder="1"/>
    <xf numFmtId="0" fontId="11" fillId="0" borderId="13" xfId="0" applyFont="1" applyBorder="1"/>
    <xf numFmtId="0" fontId="11" fillId="0" borderId="4" xfId="0" applyFont="1" applyBorder="1"/>
    <xf numFmtId="0" fontId="11" fillId="5" borderId="14" xfId="0" applyFont="1" applyFill="1" applyBorder="1"/>
    <xf numFmtId="0" fontId="11" fillId="5" borderId="15" xfId="0" applyFont="1" applyFill="1" applyBorder="1"/>
    <xf numFmtId="0" fontId="11" fillId="5" borderId="16" xfId="0" applyFont="1" applyFill="1" applyBorder="1"/>
    <xf numFmtId="0" fontId="11" fillId="0" borderId="6" xfId="0" applyFont="1" applyBorder="1"/>
    <xf numFmtId="0" fontId="11" fillId="0" borderId="17" xfId="0" applyFont="1" applyBorder="1"/>
    <xf numFmtId="0" fontId="11" fillId="0" borderId="7" xfId="0" applyFont="1" applyBorder="1"/>
    <xf numFmtId="0" fontId="11" fillId="6" borderId="23" xfId="0" applyFont="1" applyFill="1" applyBorder="1"/>
    <xf numFmtId="0" fontId="11" fillId="6" borderId="24" xfId="0" applyFont="1" applyFill="1" applyBorder="1"/>
    <xf numFmtId="0" fontId="11" fillId="6" borderId="25" xfId="0" applyFont="1" applyFill="1" applyBorder="1"/>
    <xf numFmtId="0" fontId="4" fillId="2" borderId="39" xfId="0" applyFont="1" applyFill="1" applyBorder="1"/>
    <xf numFmtId="0" fontId="11" fillId="6" borderId="14" xfId="0" applyFont="1" applyFill="1" applyBorder="1"/>
    <xf numFmtId="0" fontId="11" fillId="6" borderId="15" xfId="0" applyFont="1" applyFill="1" applyBorder="1"/>
    <xf numFmtId="0" fontId="11" fillId="6" borderId="16" xfId="0" applyFont="1" applyFill="1" applyBorder="1"/>
    <xf numFmtId="0" fontId="4" fillId="8" borderId="40" xfId="0" applyFont="1" applyFill="1" applyBorder="1" applyAlignment="1">
      <alignment horizontal="center"/>
    </xf>
    <xf numFmtId="0" fontId="4" fillId="11" borderId="5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2" fillId="0" borderId="11" xfId="0" applyFont="1" applyBorder="1"/>
    <xf numFmtId="0" fontId="4" fillId="3" borderId="1" xfId="0" applyFont="1" applyFill="1" applyBorder="1" applyAlignment="1">
      <alignment horizontal="center"/>
    </xf>
    <xf numFmtId="0" fontId="2" fillId="0" borderId="2" xfId="0" applyFont="1" applyBorder="1"/>
    <xf numFmtId="0" fontId="4" fillId="11" borderId="26" xfId="0" applyFont="1" applyFill="1" applyBorder="1" applyAlignment="1">
      <alignment horizontal="center" vertical="center"/>
    </xf>
    <xf numFmtId="0" fontId="2" fillId="0" borderId="28" xfId="0" applyFont="1" applyBorder="1"/>
    <xf numFmtId="0" fontId="4" fillId="11" borderId="27" xfId="0" applyFont="1" applyFill="1" applyBorder="1" applyAlignment="1">
      <alignment horizontal="center" vertical="center"/>
    </xf>
    <xf numFmtId="0" fontId="2" fillId="0" borderId="29" xfId="0" applyFont="1" applyBorder="1"/>
    <xf numFmtId="0" fontId="4" fillId="14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4" xfId="0" applyFont="1" applyBorder="1"/>
    <xf numFmtId="0" fontId="4" fillId="0" borderId="4" xfId="0" applyFont="1" applyBorder="1" applyAlignment="1">
      <alignment horizontal="center" vertical="center"/>
    </xf>
    <xf numFmtId="0" fontId="2" fillId="0" borderId="7" xfId="0" applyFont="1" applyBorder="1"/>
    <xf numFmtId="0" fontId="2" fillId="0" borderId="9" xfId="0" applyFont="1" applyBorder="1"/>
    <xf numFmtId="0" fontId="6" fillId="3" borderId="10" xfId="0" applyFont="1" applyFill="1" applyBorder="1" applyAlignment="1">
      <alignment horizontal="center"/>
    </xf>
    <xf numFmtId="0" fontId="4" fillId="11" borderId="47" xfId="0" applyFont="1" applyFill="1" applyBorder="1" applyAlignment="1">
      <alignment horizontal="center" vertical="center"/>
    </xf>
    <xf numFmtId="0" fontId="2" fillId="0" borderId="49" xfId="0" applyFont="1" applyBorder="1"/>
    <xf numFmtId="0" fontId="4" fillId="7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32" xfId="0" applyFont="1" applyBorder="1"/>
    <xf numFmtId="0" fontId="4" fillId="11" borderId="51" xfId="0" applyFont="1" applyFill="1" applyBorder="1" applyAlignment="1">
      <alignment horizontal="center" vertical="center"/>
    </xf>
    <xf numFmtId="0" fontId="2" fillId="0" borderId="5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8" Type="http://schemas.openxmlformats.org/officeDocument/2006/relationships/styles" Target="styles.xml"/><Relationship Id="rId4" Type="http://schemas.openxmlformats.org/officeDocument/2006/relationships/worksheet" Target="worksheets/sheet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001"/>
  <sheetViews>
    <sheetView tabSelected="1" topLeftCell="A4" workbookViewId="0">
      <selection activeCell="E31" sqref="E31"/>
    </sheetView>
  </sheetViews>
  <sheetFormatPr defaultColWidth="14.44140625" defaultRowHeight="15" customHeight="1" x14ac:dyDescent="0.3"/>
  <cols>
    <col min="1" max="1" width="23.88671875" customWidth="1"/>
    <col min="2" max="3" width="6.88671875" customWidth="1"/>
    <col min="4" max="4" width="9.44140625" customWidth="1"/>
    <col min="5" max="5" width="21.5546875" customWidth="1"/>
    <col min="6" max="6" width="7.109375" customWidth="1"/>
    <col min="7" max="7" width="6.33203125" customWidth="1"/>
    <col min="8" max="8" width="20.6640625" customWidth="1"/>
    <col min="9" max="9" width="6.88671875" customWidth="1"/>
    <col min="10" max="10" width="8.44140625" customWidth="1"/>
    <col min="11" max="11" width="22.109375" customWidth="1"/>
    <col min="12" max="12" width="7.88671875" customWidth="1"/>
    <col min="13" max="13" width="21" customWidth="1"/>
    <col min="14" max="14" width="17.6640625" customWidth="1"/>
    <col min="15" max="15" width="4.88671875" customWidth="1"/>
  </cols>
  <sheetData>
    <row r="2" spans="1:26" ht="14.25" customHeight="1" x14ac:dyDescent="0.3">
      <c r="A2" s="158" t="s">
        <v>7</v>
      </c>
      <c r="B2" s="1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149" t="s">
        <v>8</v>
      </c>
      <c r="B3" s="150"/>
      <c r="C3" s="6" t="s">
        <v>9</v>
      </c>
      <c r="D3" s="7"/>
      <c r="E3" s="159" t="s">
        <v>10</v>
      </c>
      <c r="F3" s="160"/>
      <c r="G3" s="8"/>
      <c r="H3" s="151" t="s">
        <v>11</v>
      </c>
      <c r="I3" s="152"/>
      <c r="J3" s="5"/>
      <c r="K3" s="151" t="s">
        <v>12</v>
      </c>
      <c r="L3" s="152"/>
      <c r="M3" s="5"/>
      <c r="N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9" t="s">
        <v>13</v>
      </c>
      <c r="B4" s="10">
        <v>12500</v>
      </c>
      <c r="C4" s="11">
        <v>9500</v>
      </c>
      <c r="D4" s="12"/>
      <c r="E4" s="13" t="s">
        <v>5</v>
      </c>
      <c r="F4" s="14">
        <v>50000</v>
      </c>
      <c r="G4" s="15"/>
      <c r="H4" s="16" t="s">
        <v>14</v>
      </c>
      <c r="I4" s="17">
        <f>C13</f>
        <v>46500</v>
      </c>
      <c r="J4" s="5"/>
      <c r="K4" s="18" t="s">
        <v>13</v>
      </c>
      <c r="L4" s="19">
        <v>100000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20" t="s">
        <v>15</v>
      </c>
      <c r="B5" s="21">
        <v>12000</v>
      </c>
      <c r="C5" s="22">
        <v>12000</v>
      </c>
      <c r="D5" s="12"/>
      <c r="E5" s="1" t="s">
        <v>0</v>
      </c>
      <c r="F5" s="2">
        <v>100000</v>
      </c>
      <c r="G5" s="12"/>
      <c r="H5" s="23" t="s">
        <v>16</v>
      </c>
      <c r="I5" s="17">
        <f>SUM(C16:C21,C24)</f>
        <v>18576</v>
      </c>
      <c r="J5" s="5"/>
      <c r="K5" s="16"/>
      <c r="L5" s="17">
        <v>70000</v>
      </c>
      <c r="M5" s="5"/>
      <c r="N5" s="18"/>
      <c r="O5" s="24"/>
      <c r="P5" s="16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25" t="s">
        <v>17</v>
      </c>
      <c r="B6" s="26">
        <v>9000</v>
      </c>
      <c r="C6" s="27">
        <v>9000</v>
      </c>
      <c r="D6" s="5"/>
      <c r="E6" s="16"/>
      <c r="F6" s="17"/>
      <c r="G6" s="12"/>
      <c r="H6" s="18" t="s">
        <v>18</v>
      </c>
      <c r="I6" s="19">
        <f>SUM(C22:C23)</f>
        <v>27615</v>
      </c>
      <c r="J6" s="5"/>
      <c r="K6" s="16"/>
      <c r="L6" s="17">
        <v>6000</v>
      </c>
      <c r="M6" s="5"/>
      <c r="N6" s="1"/>
      <c r="O6" s="3"/>
      <c r="P6" s="162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25" t="s">
        <v>19</v>
      </c>
      <c r="B7" s="26">
        <v>7000</v>
      </c>
      <c r="C7" s="27">
        <v>9000</v>
      </c>
      <c r="D7" s="5"/>
      <c r="E7" s="1"/>
      <c r="F7" s="2"/>
      <c r="G7" s="5"/>
      <c r="H7" s="16" t="s">
        <v>20</v>
      </c>
      <c r="I7" s="17">
        <f>C28</f>
        <v>6000</v>
      </c>
      <c r="J7" s="5"/>
      <c r="K7" s="16"/>
      <c r="L7" s="17">
        <v>5000</v>
      </c>
      <c r="M7" s="5"/>
      <c r="N7" s="28"/>
      <c r="O7" s="29"/>
      <c r="P7" s="16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25" t="s">
        <v>21</v>
      </c>
      <c r="B8" s="26">
        <v>7000</v>
      </c>
      <c r="C8" s="27">
        <v>7000</v>
      </c>
      <c r="D8" s="5"/>
      <c r="E8" s="30"/>
      <c r="F8" s="31">
        <f>SUM(F4:F7)</f>
        <v>150000</v>
      </c>
      <c r="G8" s="5"/>
      <c r="H8" s="16" t="s">
        <v>22</v>
      </c>
      <c r="I8" s="17">
        <f>C25</f>
        <v>10000</v>
      </c>
      <c r="J8" s="5"/>
      <c r="K8" s="16" t="s">
        <v>15</v>
      </c>
      <c r="L8" s="17">
        <v>200000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16" t="s">
        <v>23</v>
      </c>
      <c r="B9" s="32">
        <v>500</v>
      </c>
      <c r="C9" s="33">
        <v>0</v>
      </c>
      <c r="D9" s="34"/>
      <c r="G9" s="5"/>
      <c r="H9" s="16" t="s">
        <v>24</v>
      </c>
      <c r="I9" s="17">
        <f>C29</f>
        <v>5000</v>
      </c>
      <c r="J9" s="5"/>
      <c r="K9" s="1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16" t="s">
        <v>25</v>
      </c>
      <c r="B10" s="32">
        <v>400</v>
      </c>
      <c r="C10" s="33">
        <v>0</v>
      </c>
      <c r="D10" s="5"/>
      <c r="E10" s="159" t="s">
        <v>26</v>
      </c>
      <c r="F10" s="160"/>
      <c r="G10" s="5"/>
      <c r="H10" s="16" t="s">
        <v>27</v>
      </c>
      <c r="I10" s="17">
        <f>C27</f>
        <v>0</v>
      </c>
      <c r="J10" s="5"/>
      <c r="K10" s="16" t="s">
        <v>3</v>
      </c>
      <c r="L10" s="17">
        <v>50000</v>
      </c>
      <c r="M10" s="5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C11" s="32"/>
      <c r="D11" s="5"/>
      <c r="E11" s="1"/>
      <c r="F11" s="2"/>
      <c r="G11" s="5"/>
      <c r="H11" s="16" t="s">
        <v>28</v>
      </c>
      <c r="I11" s="17">
        <f>F14</f>
        <v>0</v>
      </c>
      <c r="J11" s="5"/>
      <c r="K11" s="16" t="s">
        <v>1</v>
      </c>
      <c r="L11" s="17">
        <v>50000</v>
      </c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16"/>
      <c r="B12" s="32"/>
      <c r="C12" s="17"/>
      <c r="D12" s="5"/>
      <c r="E12" s="16"/>
      <c r="F12" s="17"/>
      <c r="G12" s="5"/>
      <c r="H12" s="16" t="s">
        <v>29</v>
      </c>
      <c r="I12" s="17">
        <f>F29</f>
        <v>80064</v>
      </c>
      <c r="J12" s="5"/>
      <c r="K12" s="30"/>
      <c r="L12" s="36">
        <f>SUM(L4:L11)</f>
        <v>481000</v>
      </c>
      <c r="M12" s="3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28"/>
      <c r="B13" s="38">
        <f t="shared" ref="B13:C13" si="0">SUM(B4:B12)</f>
        <v>48400</v>
      </c>
      <c r="C13" s="39">
        <f t="shared" si="0"/>
        <v>46500</v>
      </c>
      <c r="D13" s="5"/>
      <c r="E13" s="28"/>
      <c r="F13" s="40"/>
      <c r="G13" s="5"/>
      <c r="H13" s="3" t="s">
        <v>10</v>
      </c>
      <c r="I13" s="2">
        <f>F8</f>
        <v>150000</v>
      </c>
      <c r="J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6"/>
      <c r="B14" s="17"/>
      <c r="C14" s="5"/>
      <c r="D14" s="5"/>
      <c r="E14" s="28"/>
      <c r="F14" s="41">
        <f>SUM(F11:F13)</f>
        <v>0</v>
      </c>
      <c r="G14" s="5"/>
      <c r="H14" s="30"/>
      <c r="I14" s="42">
        <f>SUM(I4:I13)</f>
        <v>343755</v>
      </c>
      <c r="J14" s="5"/>
      <c r="K14" s="5"/>
      <c r="L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49" t="s">
        <v>30</v>
      </c>
      <c r="B15" s="150"/>
      <c r="C15" s="5"/>
      <c r="D15" s="5"/>
      <c r="E15" s="5"/>
      <c r="F15" s="5"/>
      <c r="G15" s="5"/>
      <c r="H15" s="5"/>
      <c r="I15" s="5"/>
      <c r="J15" s="5"/>
      <c r="K15" s="43" t="s">
        <v>31</v>
      </c>
      <c r="L15" s="4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5" t="s">
        <v>32</v>
      </c>
      <c r="B16" s="46">
        <v>9780</v>
      </c>
      <c r="C16" s="47">
        <v>9780</v>
      </c>
      <c r="D16" s="5"/>
      <c r="E16" s="151" t="s">
        <v>33</v>
      </c>
      <c r="F16" s="152"/>
      <c r="G16" s="5"/>
      <c r="H16" s="5"/>
      <c r="I16" s="5"/>
      <c r="J16" s="5"/>
      <c r="K16" s="5" t="s">
        <v>34</v>
      </c>
      <c r="L16" s="33">
        <v>17000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8" t="s">
        <v>35</v>
      </c>
      <c r="B17" s="49">
        <v>1000</v>
      </c>
      <c r="C17" s="50">
        <v>1252</v>
      </c>
      <c r="D17" s="5"/>
      <c r="E17" s="9" t="s">
        <v>36</v>
      </c>
      <c r="F17" s="11">
        <v>5000</v>
      </c>
      <c r="G17" s="5"/>
      <c r="H17" s="153" t="s">
        <v>37</v>
      </c>
      <c r="I17" s="155">
        <v>299601</v>
      </c>
      <c r="J17" s="51"/>
      <c r="K17" s="5" t="s">
        <v>38</v>
      </c>
      <c r="L17" s="33">
        <v>17000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48" t="s">
        <v>39</v>
      </c>
      <c r="B18" s="49">
        <v>3000</v>
      </c>
      <c r="C18" s="50">
        <v>2887</v>
      </c>
      <c r="D18" s="5"/>
      <c r="E18" s="25" t="s">
        <v>40</v>
      </c>
      <c r="F18" s="27">
        <v>525</v>
      </c>
      <c r="G18" s="17"/>
      <c r="H18" s="154"/>
      <c r="I18" s="156"/>
      <c r="J18" s="52"/>
      <c r="K18" s="30"/>
      <c r="L18" s="36">
        <f>SUM(L16:L17)</f>
        <v>34000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48" t="s">
        <v>41</v>
      </c>
      <c r="B19" s="49">
        <v>698</v>
      </c>
      <c r="C19" s="50">
        <v>698</v>
      </c>
      <c r="D19" s="5"/>
      <c r="E19" s="13" t="s">
        <v>6</v>
      </c>
      <c r="F19" s="14">
        <v>63264</v>
      </c>
      <c r="G19" s="5"/>
      <c r="H19" s="53" t="s">
        <v>42</v>
      </c>
      <c r="I19" s="54">
        <v>2321</v>
      </c>
      <c r="J19" s="55"/>
      <c r="K19" s="5"/>
      <c r="L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56" t="s">
        <v>43</v>
      </c>
      <c r="B20" s="57">
        <v>210</v>
      </c>
      <c r="C20" s="58">
        <v>210</v>
      </c>
      <c r="D20" s="5"/>
      <c r="E20" s="25" t="s">
        <v>44</v>
      </c>
      <c r="F20" s="27">
        <v>1599</v>
      </c>
      <c r="G20" s="5"/>
      <c r="H20" s="5"/>
      <c r="I20" s="5"/>
      <c r="J20" s="59"/>
      <c r="K20" s="60" t="s">
        <v>45</v>
      </c>
      <c r="L20" s="61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62" t="s">
        <v>46</v>
      </c>
      <c r="B21" s="63">
        <v>749</v>
      </c>
      <c r="C21" s="64">
        <v>749</v>
      </c>
      <c r="D21" s="5"/>
      <c r="E21" s="25"/>
      <c r="F21" s="27">
        <v>1999</v>
      </c>
      <c r="G21" s="5"/>
      <c r="H21" s="53" t="s">
        <v>47</v>
      </c>
      <c r="I21" s="54"/>
      <c r="J21" s="65"/>
      <c r="K21" s="16" t="s">
        <v>48</v>
      </c>
      <c r="L21" s="17">
        <v>60000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66" t="s">
        <v>4</v>
      </c>
      <c r="B22" s="67">
        <v>22108</v>
      </c>
      <c r="C22" s="14">
        <v>22108</v>
      </c>
      <c r="D22" s="5"/>
      <c r="E22" s="25" t="s">
        <v>3</v>
      </c>
      <c r="F22" s="27">
        <v>5000</v>
      </c>
      <c r="G22" s="5"/>
      <c r="J22" s="68"/>
      <c r="K22" s="69" t="s">
        <v>49</v>
      </c>
      <c r="L22" s="70">
        <v>11578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35" t="s">
        <v>50</v>
      </c>
      <c r="B23" s="26">
        <v>5507</v>
      </c>
      <c r="C23" s="27">
        <v>5507</v>
      </c>
      <c r="D23" s="71"/>
      <c r="E23" s="25" t="s">
        <v>51</v>
      </c>
      <c r="F23" s="27">
        <v>940</v>
      </c>
      <c r="G23" s="5"/>
      <c r="H23" s="157" t="s">
        <v>52</v>
      </c>
      <c r="I23" s="152"/>
      <c r="J23" s="68"/>
      <c r="K23" s="16" t="s">
        <v>45</v>
      </c>
      <c r="L23" s="17">
        <v>500000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72" t="s">
        <v>53</v>
      </c>
      <c r="B24" s="73">
        <v>3000</v>
      </c>
      <c r="C24" s="74">
        <v>3000</v>
      </c>
      <c r="D24" s="5"/>
      <c r="E24" s="25" t="s">
        <v>54</v>
      </c>
      <c r="F24" s="27">
        <v>737</v>
      </c>
      <c r="G24" s="5"/>
      <c r="H24" s="75">
        <v>45778</v>
      </c>
      <c r="I24" s="76">
        <v>50000</v>
      </c>
      <c r="J24" s="68"/>
      <c r="K24" s="30"/>
      <c r="L24" s="36">
        <f>SUM(L21:L23)</f>
        <v>571578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16" t="s">
        <v>22</v>
      </c>
      <c r="B25" s="32">
        <v>10000</v>
      </c>
      <c r="C25" s="17">
        <v>10000</v>
      </c>
      <c r="D25" s="5"/>
      <c r="E25" s="25" t="s">
        <v>55</v>
      </c>
      <c r="F25" s="27">
        <v>1000</v>
      </c>
      <c r="G25" s="5"/>
      <c r="H25" s="77">
        <v>45809</v>
      </c>
      <c r="I25" s="78">
        <v>50000</v>
      </c>
      <c r="J25" s="5"/>
      <c r="K25" s="5"/>
      <c r="L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28"/>
      <c r="B26" s="38">
        <f t="shared" ref="B26:C26" si="1">SUM(B16:B25)</f>
        <v>56052</v>
      </c>
      <c r="C26" s="39">
        <f t="shared" si="1"/>
        <v>56191</v>
      </c>
      <c r="D26" s="5"/>
      <c r="E26" s="16"/>
      <c r="F26" s="17"/>
      <c r="G26" s="5"/>
      <c r="H26" s="79">
        <v>45839</v>
      </c>
      <c r="I26" s="78">
        <v>50000</v>
      </c>
      <c r="J26" s="17"/>
      <c r="K26" s="80" t="s">
        <v>56</v>
      </c>
      <c r="L26" s="81">
        <f>SUM(L12,L18,L24)</f>
        <v>1086578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5" t="s">
        <v>57</v>
      </c>
      <c r="B27" s="32">
        <v>5000</v>
      </c>
      <c r="C27" s="17"/>
      <c r="D27" s="5"/>
      <c r="E27" s="1"/>
      <c r="F27" s="2"/>
      <c r="G27" s="5"/>
      <c r="H27" s="79">
        <v>45870</v>
      </c>
      <c r="I27" s="78"/>
      <c r="J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6" t="s">
        <v>20</v>
      </c>
      <c r="B28" s="32">
        <v>6000</v>
      </c>
      <c r="C28" s="17">
        <v>6000</v>
      </c>
      <c r="D28" s="5"/>
      <c r="E28" s="82"/>
      <c r="F28" s="4"/>
      <c r="G28" s="5"/>
      <c r="H28" s="83">
        <v>45901</v>
      </c>
      <c r="I28" s="78"/>
      <c r="J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25" t="s">
        <v>24</v>
      </c>
      <c r="B29" s="26">
        <v>5000</v>
      </c>
      <c r="C29" s="27">
        <v>5000</v>
      </c>
      <c r="D29" s="5"/>
      <c r="E29" s="28" t="s">
        <v>56</v>
      </c>
      <c r="F29" s="41">
        <f>SUM(F17:F28)</f>
        <v>80064</v>
      </c>
      <c r="G29" s="5"/>
      <c r="H29" s="83">
        <v>45931</v>
      </c>
      <c r="I29" s="78"/>
      <c r="J29" s="5"/>
      <c r="K29" s="5"/>
      <c r="L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84" t="s">
        <v>56</v>
      </c>
      <c r="B30" s="85">
        <f>SUM(B13,B26,B27,B28,B29)</f>
        <v>120452</v>
      </c>
      <c r="C30" s="39">
        <f>SUM(C13,C26:C29)</f>
        <v>113691</v>
      </c>
      <c r="D30" s="5"/>
      <c r="E30" s="5"/>
      <c r="F30" s="5"/>
      <c r="G30" s="5"/>
      <c r="H30" s="86">
        <v>45962</v>
      </c>
      <c r="I30" s="87"/>
      <c r="J30" s="5"/>
      <c r="K30" s="28"/>
      <c r="L30" s="2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88">
        <v>45992</v>
      </c>
      <c r="I31" s="2"/>
      <c r="J31" s="5"/>
      <c r="K31" s="5"/>
      <c r="L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5"/>
      <c r="E32" s="5"/>
      <c r="F32" s="5"/>
      <c r="G32" s="68"/>
      <c r="H32" s="89">
        <v>45658</v>
      </c>
      <c r="I32" s="2"/>
      <c r="J32" s="5"/>
      <c r="K32" s="5"/>
      <c r="L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5"/>
      <c r="E33" s="5"/>
      <c r="G33" s="90"/>
      <c r="H33" s="91"/>
      <c r="I33" s="92">
        <f>SUM(I24:I31)</f>
        <v>150000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8"/>
      <c r="E34" s="5"/>
      <c r="G34" s="9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8"/>
      <c r="E35" s="5"/>
      <c r="G35" s="9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8"/>
      <c r="E36" s="5"/>
      <c r="G36" s="6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8"/>
      <c r="E37" s="5"/>
      <c r="G37" s="6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8"/>
      <c r="E38" s="5"/>
      <c r="G38" s="6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8"/>
      <c r="E39" s="5"/>
      <c r="F39" s="5"/>
      <c r="G39" s="6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8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8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8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9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2">
    <mergeCell ref="P5:P7"/>
    <mergeCell ref="E10:F10"/>
    <mergeCell ref="A2:B2"/>
    <mergeCell ref="A3:B3"/>
    <mergeCell ref="E3:F3"/>
    <mergeCell ref="H3:I3"/>
    <mergeCell ref="K3:L3"/>
    <mergeCell ref="A15:B15"/>
    <mergeCell ref="E16:F16"/>
    <mergeCell ref="H17:H18"/>
    <mergeCell ref="I17:I18"/>
    <mergeCell ref="H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1001"/>
  <sheetViews>
    <sheetView topLeftCell="A17" workbookViewId="0">
      <selection activeCell="G17" sqref="G17:G19"/>
    </sheetView>
  </sheetViews>
  <sheetFormatPr defaultColWidth="14.44140625" defaultRowHeight="15" customHeight="1" x14ac:dyDescent="0.3"/>
  <cols>
    <col min="1" max="1" width="23.88671875" customWidth="1"/>
    <col min="2" max="3" width="6.88671875" customWidth="1"/>
    <col min="4" max="4" width="9.44140625" customWidth="1"/>
    <col min="5" max="5" width="21.5546875" customWidth="1"/>
    <col min="6" max="6" width="7.109375" customWidth="1"/>
    <col min="7" max="7" width="6.33203125" customWidth="1"/>
    <col min="8" max="8" width="20.6640625" customWidth="1"/>
    <col min="9" max="9" width="6.88671875" customWidth="1"/>
    <col min="10" max="10" width="8.44140625" customWidth="1"/>
    <col min="11" max="11" width="22.109375" customWidth="1"/>
    <col min="12" max="12" width="7.88671875" customWidth="1"/>
    <col min="13" max="13" width="21" customWidth="1"/>
    <col min="14" max="14" width="17.6640625" customWidth="1"/>
    <col min="15" max="15" width="4.88671875" customWidth="1"/>
  </cols>
  <sheetData>
    <row r="2" spans="1:26" ht="14.25" customHeight="1" x14ac:dyDescent="0.3">
      <c r="A2" s="158" t="s">
        <v>7</v>
      </c>
      <c r="B2" s="1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149" t="s">
        <v>8</v>
      </c>
      <c r="B3" s="150"/>
      <c r="C3" s="6" t="s">
        <v>9</v>
      </c>
      <c r="D3" s="7"/>
      <c r="E3" s="159" t="s">
        <v>10</v>
      </c>
      <c r="F3" s="160"/>
      <c r="G3" s="8"/>
      <c r="H3" s="151" t="s">
        <v>11</v>
      </c>
      <c r="I3" s="152"/>
      <c r="J3" s="5"/>
      <c r="K3" s="151" t="s">
        <v>12</v>
      </c>
      <c r="L3" s="152"/>
      <c r="M3" s="5"/>
      <c r="N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9" t="s">
        <v>13</v>
      </c>
      <c r="B4" s="10">
        <v>18000</v>
      </c>
      <c r="C4" s="11">
        <v>12500</v>
      </c>
      <c r="D4" s="12"/>
      <c r="E4" s="13" t="s">
        <v>58</v>
      </c>
      <c r="F4" s="14">
        <v>50000</v>
      </c>
      <c r="G4" s="15"/>
      <c r="H4" s="16" t="s">
        <v>14</v>
      </c>
      <c r="I4" s="17">
        <f>C13</f>
        <v>48440</v>
      </c>
      <c r="J4" s="5"/>
      <c r="K4" s="18" t="s">
        <v>13</v>
      </c>
      <c r="L4" s="19">
        <v>100000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20" t="s">
        <v>15</v>
      </c>
      <c r="B5" s="21">
        <v>18000</v>
      </c>
      <c r="C5" s="22">
        <v>12000</v>
      </c>
      <c r="D5" s="12"/>
      <c r="E5" s="13" t="s">
        <v>2</v>
      </c>
      <c r="F5" s="14">
        <v>50000</v>
      </c>
      <c r="G5" s="12"/>
      <c r="H5" s="23" t="s">
        <v>16</v>
      </c>
      <c r="I5" s="17">
        <f>SUM(C16:C21,C24)</f>
        <v>18188</v>
      </c>
      <c r="J5" s="5"/>
      <c r="K5" s="16"/>
      <c r="L5" s="27">
        <v>0</v>
      </c>
      <c r="M5" s="35"/>
      <c r="N5" s="18"/>
      <c r="O5" s="24"/>
      <c r="P5" s="16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16" t="s">
        <v>17</v>
      </c>
      <c r="B6" s="32">
        <v>9000</v>
      </c>
      <c r="C6" s="17">
        <v>9000</v>
      </c>
      <c r="D6" s="5"/>
      <c r="E6" s="25" t="s">
        <v>0</v>
      </c>
      <c r="F6" s="27">
        <v>50000</v>
      </c>
      <c r="G6" s="12"/>
      <c r="H6" s="18" t="s">
        <v>18</v>
      </c>
      <c r="I6" s="19">
        <f>SUM(C22:C23)</f>
        <v>22108</v>
      </c>
      <c r="J6" s="5"/>
      <c r="K6" s="16"/>
      <c r="L6" s="17">
        <v>70000</v>
      </c>
      <c r="M6" s="5"/>
      <c r="N6" s="1"/>
      <c r="O6" s="3"/>
      <c r="P6" s="162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16" t="s">
        <v>19</v>
      </c>
      <c r="B7" s="32">
        <v>7000</v>
      </c>
      <c r="C7" s="17">
        <v>7000</v>
      </c>
      <c r="D7" s="5"/>
      <c r="E7" s="1"/>
      <c r="F7" s="2"/>
      <c r="G7" s="5"/>
      <c r="H7" s="16" t="s">
        <v>20</v>
      </c>
      <c r="I7" s="17">
        <f>C28</f>
        <v>6000</v>
      </c>
      <c r="J7" s="5"/>
      <c r="K7" s="16"/>
      <c r="L7" s="17">
        <v>6000</v>
      </c>
      <c r="M7" s="5"/>
      <c r="N7" s="28"/>
      <c r="O7" s="29"/>
      <c r="P7" s="16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25" t="s">
        <v>21</v>
      </c>
      <c r="B8" s="26">
        <v>7000</v>
      </c>
      <c r="C8" s="27">
        <v>7000</v>
      </c>
      <c r="D8" s="5"/>
      <c r="E8" s="30"/>
      <c r="F8" s="31">
        <f>SUM(F4:F7)</f>
        <v>150000</v>
      </c>
      <c r="G8" s="5"/>
      <c r="H8" s="16" t="s">
        <v>22</v>
      </c>
      <c r="I8" s="17">
        <f>C25</f>
        <v>10000</v>
      </c>
      <c r="J8" s="5"/>
      <c r="K8" s="16"/>
      <c r="L8" s="17">
        <v>5000</v>
      </c>
      <c r="M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20" t="s">
        <v>59</v>
      </c>
      <c r="B9" s="21">
        <v>1700</v>
      </c>
      <c r="C9" s="94">
        <v>0</v>
      </c>
      <c r="D9" s="34"/>
      <c r="G9" s="5"/>
      <c r="H9" s="16" t="s">
        <v>24</v>
      </c>
      <c r="I9" s="17">
        <f>C29</f>
        <v>5000</v>
      </c>
      <c r="J9" s="5"/>
      <c r="K9" s="1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25" t="s">
        <v>23</v>
      </c>
      <c r="B10" s="26">
        <v>500</v>
      </c>
      <c r="C10" s="22">
        <v>940</v>
      </c>
      <c r="D10" s="5"/>
      <c r="E10" s="159" t="s">
        <v>26</v>
      </c>
      <c r="F10" s="160"/>
      <c r="G10" s="5"/>
      <c r="H10" s="16" t="s">
        <v>27</v>
      </c>
      <c r="I10" s="17">
        <v>0</v>
      </c>
      <c r="J10" s="5"/>
      <c r="K10" s="16" t="s">
        <v>15</v>
      </c>
      <c r="L10" s="17">
        <v>200000</v>
      </c>
      <c r="M10" s="5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25" t="s">
        <v>25</v>
      </c>
      <c r="B11" s="26">
        <v>400</v>
      </c>
      <c r="C11" s="26">
        <v>0</v>
      </c>
      <c r="D11" s="5"/>
      <c r="E11" s="1"/>
      <c r="F11" s="2"/>
      <c r="G11" s="5"/>
      <c r="H11" s="16" t="s">
        <v>28</v>
      </c>
      <c r="I11" s="17">
        <f>F14</f>
        <v>0</v>
      </c>
      <c r="J11" s="5"/>
      <c r="K11" s="16"/>
      <c r="L11" s="27">
        <v>0</v>
      </c>
      <c r="M11" s="3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16"/>
      <c r="B12" s="32"/>
      <c r="C12" s="17"/>
      <c r="D12" s="5"/>
      <c r="E12" s="16"/>
      <c r="F12" s="17"/>
      <c r="G12" s="5"/>
      <c r="H12" s="16" t="s">
        <v>29</v>
      </c>
      <c r="I12" s="17">
        <f>F29</f>
        <v>60838</v>
      </c>
      <c r="J12" s="5"/>
      <c r="K12" s="95" t="s">
        <v>2</v>
      </c>
      <c r="L12" s="96">
        <v>0</v>
      </c>
      <c r="M12" s="3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28"/>
      <c r="B13" s="38">
        <f t="shared" ref="B13:C13" si="0">SUM(B4:B12)</f>
        <v>61600</v>
      </c>
      <c r="C13" s="39">
        <f t="shared" si="0"/>
        <v>48440</v>
      </c>
      <c r="D13" s="5"/>
      <c r="E13" s="28"/>
      <c r="F13" s="40"/>
      <c r="G13" s="5"/>
      <c r="H13" s="3" t="s">
        <v>10</v>
      </c>
      <c r="I13" s="2">
        <f>F8</f>
        <v>150000</v>
      </c>
      <c r="J13" s="5"/>
      <c r="K13" s="16" t="s">
        <v>3</v>
      </c>
      <c r="L13" s="17">
        <v>50000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6"/>
      <c r="B14" s="17"/>
      <c r="C14" s="5"/>
      <c r="D14" s="5"/>
      <c r="E14" s="28"/>
      <c r="F14" s="41">
        <f>SUM(F11:F13)</f>
        <v>0</v>
      </c>
      <c r="G14" s="5"/>
      <c r="H14" s="30"/>
      <c r="I14" s="42">
        <f>SUM(I4:I13)</f>
        <v>320574</v>
      </c>
      <c r="J14" s="5"/>
      <c r="K14" s="16" t="s">
        <v>1</v>
      </c>
      <c r="L14" s="17">
        <v>50000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49" t="s">
        <v>30</v>
      </c>
      <c r="B15" s="150"/>
      <c r="C15" s="5"/>
      <c r="D15" s="5"/>
      <c r="E15" s="5"/>
      <c r="F15" s="5"/>
      <c r="G15" s="5"/>
      <c r="H15" s="5"/>
      <c r="I15" s="5"/>
      <c r="J15" s="5"/>
      <c r="K15" s="30"/>
      <c r="L15" s="36">
        <f>SUM(L4:L14)</f>
        <v>481000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5" t="s">
        <v>32</v>
      </c>
      <c r="B16" s="46">
        <v>9780</v>
      </c>
      <c r="C16" s="47">
        <v>9780</v>
      </c>
      <c r="D16" s="5"/>
      <c r="E16" s="151" t="s">
        <v>33</v>
      </c>
      <c r="F16" s="152"/>
      <c r="G16" s="5"/>
      <c r="H16" s="5"/>
      <c r="I16" s="5"/>
      <c r="J16" s="5"/>
      <c r="K16" s="5"/>
      <c r="L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8" t="s">
        <v>35</v>
      </c>
      <c r="B17" s="49">
        <v>1000</v>
      </c>
      <c r="C17" s="50">
        <v>864</v>
      </c>
      <c r="D17" s="5"/>
      <c r="E17" s="18" t="s">
        <v>60</v>
      </c>
      <c r="F17" s="19">
        <v>15000</v>
      </c>
      <c r="G17" s="5"/>
      <c r="H17" s="153" t="s">
        <v>37</v>
      </c>
      <c r="I17" s="155">
        <v>299601</v>
      </c>
      <c r="J17" s="51"/>
      <c r="K17" s="43" t="s">
        <v>31</v>
      </c>
      <c r="L17" s="4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48" t="s">
        <v>39</v>
      </c>
      <c r="B18" s="49">
        <v>3000</v>
      </c>
      <c r="C18" s="50">
        <v>2887</v>
      </c>
      <c r="D18" s="5"/>
      <c r="E18" s="16" t="s">
        <v>61</v>
      </c>
      <c r="F18" s="17">
        <v>4000</v>
      </c>
      <c r="G18" s="17"/>
      <c r="H18" s="154"/>
      <c r="I18" s="156"/>
      <c r="J18" s="52"/>
      <c r="K18" s="5" t="s">
        <v>34</v>
      </c>
      <c r="L18" s="33">
        <v>17000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48" t="s">
        <v>41</v>
      </c>
      <c r="B19" s="49">
        <v>698</v>
      </c>
      <c r="C19" s="50">
        <v>698</v>
      </c>
      <c r="D19" s="5"/>
      <c r="E19" s="1" t="s">
        <v>62</v>
      </c>
      <c r="F19" s="2">
        <v>2000</v>
      </c>
      <c r="G19" s="5"/>
      <c r="H19" s="53" t="s">
        <v>42</v>
      </c>
      <c r="I19" s="54">
        <v>6200</v>
      </c>
      <c r="J19" s="55"/>
      <c r="K19" s="5" t="s">
        <v>38</v>
      </c>
      <c r="L19" s="33">
        <v>17000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56" t="s">
        <v>43</v>
      </c>
      <c r="B20" s="57">
        <v>210</v>
      </c>
      <c r="C20" s="58">
        <v>210</v>
      </c>
      <c r="D20" s="5"/>
      <c r="E20" s="25" t="s">
        <v>63</v>
      </c>
      <c r="F20" s="27">
        <v>8000</v>
      </c>
      <c r="G20" s="5"/>
      <c r="H20" s="5"/>
      <c r="I20" s="5"/>
      <c r="J20" s="59"/>
      <c r="K20" s="30"/>
      <c r="L20" s="36">
        <f>SUM(L18:L19)</f>
        <v>34000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62" t="s">
        <v>46</v>
      </c>
      <c r="B21" s="63">
        <v>749</v>
      </c>
      <c r="C21" s="64">
        <v>749</v>
      </c>
      <c r="D21" s="5"/>
      <c r="E21" s="25" t="s">
        <v>64</v>
      </c>
      <c r="F21" s="27">
        <v>2655</v>
      </c>
      <c r="G21" s="5"/>
      <c r="H21" s="53" t="s">
        <v>47</v>
      </c>
      <c r="I21" s="54">
        <f>SUM(I17, I19) - I14</f>
        <v>-14773</v>
      </c>
      <c r="J21" s="65"/>
      <c r="K21" s="5"/>
      <c r="L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66" t="s">
        <v>4</v>
      </c>
      <c r="B22" s="67">
        <v>22108</v>
      </c>
      <c r="C22" s="14">
        <v>22108</v>
      </c>
      <c r="D22" s="5"/>
      <c r="E22" s="25"/>
      <c r="F22" s="27">
        <v>891</v>
      </c>
      <c r="G22" s="5"/>
      <c r="J22" s="68"/>
      <c r="K22" s="60" t="s">
        <v>45</v>
      </c>
      <c r="L22" s="6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35" t="s">
        <v>50</v>
      </c>
      <c r="B23" s="26">
        <v>5507</v>
      </c>
      <c r="C23" s="27">
        <v>0</v>
      </c>
      <c r="D23" s="71"/>
      <c r="E23" s="25"/>
      <c r="F23" s="27">
        <v>792</v>
      </c>
      <c r="G23" s="5"/>
      <c r="H23" s="157" t="s">
        <v>52</v>
      </c>
      <c r="I23" s="152"/>
      <c r="J23" s="68"/>
      <c r="K23" s="16" t="s">
        <v>48</v>
      </c>
      <c r="L23" s="17">
        <v>60000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72" t="s">
        <v>53</v>
      </c>
      <c r="B24" s="73">
        <v>3000</v>
      </c>
      <c r="C24" s="74">
        <v>3000</v>
      </c>
      <c r="D24" s="5"/>
      <c r="E24" s="25" t="s">
        <v>65</v>
      </c>
      <c r="F24" s="27">
        <v>16000</v>
      </c>
      <c r="G24" s="5"/>
      <c r="H24" s="97">
        <v>45778</v>
      </c>
      <c r="I24" s="98">
        <v>50000</v>
      </c>
      <c r="J24" s="68"/>
      <c r="K24" s="69" t="s">
        <v>49</v>
      </c>
      <c r="L24" s="70">
        <v>11578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16" t="s">
        <v>22</v>
      </c>
      <c r="B25" s="32">
        <v>10000</v>
      </c>
      <c r="C25" s="17">
        <v>10000</v>
      </c>
      <c r="D25" s="5"/>
      <c r="E25" s="25" t="s">
        <v>66</v>
      </c>
      <c r="F25" s="27">
        <v>7000</v>
      </c>
      <c r="G25" s="5"/>
      <c r="H25" s="99">
        <v>45809</v>
      </c>
      <c r="I25" s="100">
        <v>50000</v>
      </c>
      <c r="J25" s="5"/>
      <c r="K25" s="16" t="s">
        <v>45</v>
      </c>
      <c r="L25" s="17">
        <v>500000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28"/>
      <c r="B26" s="38">
        <f t="shared" ref="B26:C26" si="1">SUM(B16:B25)</f>
        <v>56052</v>
      </c>
      <c r="C26" s="39">
        <f t="shared" si="1"/>
        <v>50296</v>
      </c>
      <c r="D26" s="5"/>
      <c r="E26" s="25" t="s">
        <v>55</v>
      </c>
      <c r="F26" s="27">
        <v>1500</v>
      </c>
      <c r="G26" s="5"/>
      <c r="H26" s="79">
        <v>45839</v>
      </c>
      <c r="I26" s="78"/>
      <c r="J26" s="17"/>
      <c r="K26" s="30"/>
      <c r="L26" s="36">
        <f>SUM(L23:L25)</f>
        <v>571578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5" t="s">
        <v>57</v>
      </c>
      <c r="B27" s="32">
        <v>5000</v>
      </c>
      <c r="C27" s="17"/>
      <c r="D27" s="5"/>
      <c r="E27" s="13"/>
      <c r="F27" s="14">
        <v>3000</v>
      </c>
      <c r="G27" s="5"/>
      <c r="H27" s="79">
        <v>45870</v>
      </c>
      <c r="I27" s="78"/>
      <c r="J27" s="5"/>
      <c r="K27" s="5"/>
      <c r="L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6" t="s">
        <v>20</v>
      </c>
      <c r="B28" s="32">
        <v>6000</v>
      </c>
      <c r="C28" s="17">
        <v>6000</v>
      </c>
      <c r="D28" s="5"/>
      <c r="E28" s="82"/>
      <c r="F28" s="4"/>
      <c r="G28" s="5"/>
      <c r="H28" s="83">
        <v>45901</v>
      </c>
      <c r="I28" s="78"/>
      <c r="J28" s="5"/>
      <c r="K28" s="80" t="s">
        <v>56</v>
      </c>
      <c r="L28" s="81">
        <f>SUM(L15,L20,L26)</f>
        <v>1086578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16" t="s">
        <v>24</v>
      </c>
      <c r="B29" s="32">
        <v>5000</v>
      </c>
      <c r="C29" s="17">
        <v>5000</v>
      </c>
      <c r="D29" s="5"/>
      <c r="E29" s="28" t="s">
        <v>56</v>
      </c>
      <c r="F29" s="41">
        <f>SUM(F17:F28)</f>
        <v>60838</v>
      </c>
      <c r="G29" s="5"/>
      <c r="H29" s="83">
        <v>45931</v>
      </c>
      <c r="I29" s="78"/>
      <c r="J29" s="5"/>
      <c r="K29" s="5"/>
      <c r="L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84" t="s">
        <v>56</v>
      </c>
      <c r="B30" s="85">
        <f>SUM(B13,B26,B27,B28,B29)</f>
        <v>133652</v>
      </c>
      <c r="C30" s="39">
        <f>SUM(C13,C26:C29)</f>
        <v>109736</v>
      </c>
      <c r="D30" s="5"/>
      <c r="E30" s="5"/>
      <c r="F30" s="5"/>
      <c r="G30" s="5"/>
      <c r="H30" s="86">
        <v>45962</v>
      </c>
      <c r="I30" s="87"/>
      <c r="J30" s="5"/>
      <c r="K30" s="28" t="s">
        <v>67</v>
      </c>
      <c r="L30" s="29">
        <v>2000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88">
        <v>45992</v>
      </c>
      <c r="I31" s="2"/>
      <c r="J31" s="5"/>
      <c r="K31" s="5"/>
      <c r="L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5"/>
      <c r="E32" s="5"/>
      <c r="F32" s="5"/>
      <c r="G32" s="68"/>
      <c r="H32" s="89">
        <v>45658</v>
      </c>
      <c r="I32" s="2"/>
      <c r="J32" s="5"/>
      <c r="K32" s="5"/>
      <c r="L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5"/>
      <c r="E33" s="5"/>
      <c r="G33" s="90"/>
      <c r="H33" s="91"/>
      <c r="I33" s="92">
        <f>SUM(I24:I31)</f>
        <v>100000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8"/>
      <c r="E34" s="5"/>
      <c r="G34" s="9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8"/>
      <c r="E35" s="5"/>
      <c r="G35" s="9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8"/>
      <c r="E36" s="5"/>
      <c r="G36" s="6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8"/>
      <c r="E37" s="5"/>
      <c r="G37" s="6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8"/>
      <c r="E38" s="5"/>
      <c r="G38" s="6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8"/>
      <c r="E39" s="5"/>
      <c r="F39" s="5"/>
      <c r="G39" s="6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8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8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8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9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2">
    <mergeCell ref="P5:P7"/>
    <mergeCell ref="E10:F10"/>
    <mergeCell ref="A2:B2"/>
    <mergeCell ref="A3:B3"/>
    <mergeCell ref="E3:F3"/>
    <mergeCell ref="H3:I3"/>
    <mergeCell ref="K3:L3"/>
    <mergeCell ref="A15:B15"/>
    <mergeCell ref="E16:F16"/>
    <mergeCell ref="H17:H18"/>
    <mergeCell ref="I17:I18"/>
    <mergeCell ref="H23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1001"/>
  <sheetViews>
    <sheetView topLeftCell="A9" workbookViewId="0">
      <selection activeCell="D32" sqref="D32:K175"/>
    </sheetView>
  </sheetViews>
  <sheetFormatPr defaultColWidth="14.44140625" defaultRowHeight="15" customHeight="1" x14ac:dyDescent="0.3"/>
  <cols>
    <col min="1" max="1" width="23.88671875" customWidth="1"/>
    <col min="2" max="3" width="6.88671875" customWidth="1"/>
    <col min="4" max="4" width="9.44140625" customWidth="1"/>
    <col min="5" max="5" width="21.5546875" customWidth="1"/>
    <col min="6" max="6" width="7.109375" customWidth="1"/>
    <col min="7" max="7" width="6.33203125" customWidth="1"/>
    <col min="8" max="8" width="20.6640625" customWidth="1"/>
    <col min="9" max="9" width="6.88671875" customWidth="1"/>
    <col min="10" max="10" width="8.44140625" customWidth="1"/>
    <col min="11" max="11" width="22.109375" customWidth="1"/>
    <col min="12" max="12" width="7.88671875" customWidth="1"/>
    <col min="13" max="13" width="21.6640625" customWidth="1"/>
    <col min="14" max="14" width="17.6640625" customWidth="1"/>
    <col min="15" max="15" width="4.88671875" customWidth="1"/>
  </cols>
  <sheetData>
    <row r="2" spans="1:26" ht="14.25" customHeight="1" x14ac:dyDescent="0.3">
      <c r="A2" s="158" t="s">
        <v>7</v>
      </c>
      <c r="B2" s="1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164" t="s">
        <v>8</v>
      </c>
      <c r="B3" s="150"/>
      <c r="C3" s="35"/>
      <c r="D3" s="101"/>
      <c r="E3" s="102" t="s">
        <v>26</v>
      </c>
      <c r="F3" s="103"/>
      <c r="G3" s="8"/>
      <c r="H3" s="151" t="s">
        <v>11</v>
      </c>
      <c r="I3" s="152"/>
      <c r="J3" s="5"/>
      <c r="K3" s="151" t="s">
        <v>12</v>
      </c>
      <c r="L3" s="152"/>
      <c r="M3" s="5"/>
      <c r="N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9" t="s">
        <v>13</v>
      </c>
      <c r="B4" s="10">
        <v>18000</v>
      </c>
      <c r="C4" s="11">
        <v>18000</v>
      </c>
      <c r="D4" s="5"/>
      <c r="E4" s="25" t="s">
        <v>68</v>
      </c>
      <c r="F4" s="27">
        <v>8000</v>
      </c>
      <c r="G4" s="15"/>
      <c r="H4" s="16" t="s">
        <v>14</v>
      </c>
      <c r="I4" s="17">
        <f>C13</f>
        <v>43700</v>
      </c>
      <c r="J4" s="5"/>
      <c r="K4" s="18" t="s">
        <v>13</v>
      </c>
      <c r="L4" s="19">
        <v>150000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20" t="s">
        <v>15</v>
      </c>
      <c r="B5" s="21">
        <v>18000</v>
      </c>
      <c r="C5" s="22">
        <v>0</v>
      </c>
      <c r="D5" s="12"/>
      <c r="E5" s="25" t="s">
        <v>69</v>
      </c>
      <c r="F5" s="27">
        <v>2004</v>
      </c>
      <c r="G5" s="12"/>
      <c r="H5" s="23" t="s">
        <v>16</v>
      </c>
      <c r="I5" s="17">
        <f>SUM(C16:C20,C24)</f>
        <v>16801</v>
      </c>
      <c r="J5" s="5"/>
      <c r="K5" s="16"/>
      <c r="L5" s="17">
        <v>110000</v>
      </c>
      <c r="M5" s="5"/>
      <c r="N5" s="18"/>
      <c r="O5" s="24"/>
      <c r="P5" s="16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25" t="s">
        <v>17</v>
      </c>
      <c r="B6" s="26">
        <v>9000</v>
      </c>
      <c r="C6" s="27">
        <v>9000</v>
      </c>
      <c r="D6" s="5"/>
      <c r="E6" s="25" t="s">
        <v>70</v>
      </c>
      <c r="F6" s="27">
        <v>18000</v>
      </c>
      <c r="G6" s="12"/>
      <c r="H6" s="18" t="s">
        <v>18</v>
      </c>
      <c r="I6" s="19">
        <f>SUM(C21:C23)</f>
        <v>30775</v>
      </c>
      <c r="J6" s="5"/>
      <c r="K6" s="16"/>
      <c r="L6" s="17">
        <v>70000</v>
      </c>
      <c r="M6" s="5"/>
      <c r="N6" s="1"/>
      <c r="O6" s="3"/>
      <c r="P6" s="162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25" t="s">
        <v>19</v>
      </c>
      <c r="B7" s="26">
        <v>6000</v>
      </c>
      <c r="C7" s="27">
        <v>8000</v>
      </c>
      <c r="D7" s="5"/>
      <c r="E7" s="66" t="s">
        <v>71</v>
      </c>
      <c r="F7" s="66">
        <v>24000</v>
      </c>
      <c r="G7" s="5"/>
      <c r="H7" s="16" t="s">
        <v>20</v>
      </c>
      <c r="I7" s="17">
        <v>6000</v>
      </c>
      <c r="J7" s="5"/>
      <c r="K7" s="16"/>
      <c r="L7" s="17">
        <v>6000</v>
      </c>
      <c r="M7" s="5"/>
      <c r="N7" s="28"/>
      <c r="O7" s="29"/>
      <c r="P7" s="16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25" t="s">
        <v>21</v>
      </c>
      <c r="B8" s="26">
        <v>6000</v>
      </c>
      <c r="C8" s="27">
        <v>7000</v>
      </c>
      <c r="D8" s="5"/>
      <c r="E8" s="25" t="s">
        <v>72</v>
      </c>
      <c r="F8" s="27">
        <v>7000</v>
      </c>
      <c r="G8" s="5"/>
      <c r="H8" s="16" t="s">
        <v>22</v>
      </c>
      <c r="I8" s="17">
        <v>5000</v>
      </c>
      <c r="J8" s="5"/>
      <c r="K8" s="16"/>
      <c r="L8" s="17">
        <v>5000</v>
      </c>
      <c r="M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20" t="s">
        <v>59</v>
      </c>
      <c r="B9" s="21">
        <v>1700</v>
      </c>
      <c r="C9" s="22">
        <v>1700</v>
      </c>
      <c r="D9" s="5"/>
      <c r="E9" s="25" t="s">
        <v>73</v>
      </c>
      <c r="F9" s="27">
        <v>1700</v>
      </c>
      <c r="G9" s="5"/>
      <c r="H9" s="16" t="s">
        <v>24</v>
      </c>
      <c r="I9" s="17"/>
      <c r="J9" s="5"/>
      <c r="K9" s="1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25" t="s">
        <v>23</v>
      </c>
      <c r="B10" s="26">
        <v>500</v>
      </c>
      <c r="C10" s="22">
        <v>0</v>
      </c>
      <c r="D10" s="5"/>
      <c r="E10" s="66" t="s">
        <v>74</v>
      </c>
      <c r="F10" s="66">
        <v>9000</v>
      </c>
      <c r="G10" s="5"/>
      <c r="H10" s="16" t="s">
        <v>27</v>
      </c>
      <c r="I10" s="17">
        <v>0</v>
      </c>
      <c r="J10" s="5"/>
      <c r="K10" s="16" t="s">
        <v>15</v>
      </c>
      <c r="L10" s="17">
        <v>200000</v>
      </c>
      <c r="M10" s="5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25" t="s">
        <v>25</v>
      </c>
      <c r="B11" s="26">
        <v>400</v>
      </c>
      <c r="C11" s="26">
        <v>0</v>
      </c>
      <c r="D11" s="5"/>
      <c r="E11" s="25" t="s">
        <v>75</v>
      </c>
      <c r="F11" s="104">
        <v>19143</v>
      </c>
      <c r="G11" s="5"/>
      <c r="H11" s="16" t="s">
        <v>76</v>
      </c>
      <c r="I11" s="40">
        <v>93847</v>
      </c>
      <c r="J11" s="5"/>
      <c r="K11" s="16"/>
      <c r="L11" s="17">
        <v>100000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16"/>
      <c r="B12" s="32"/>
      <c r="C12" s="17"/>
      <c r="D12" s="5"/>
      <c r="E12" s="95" t="s">
        <v>77</v>
      </c>
      <c r="F12" s="96">
        <v>5000</v>
      </c>
      <c r="G12" s="5"/>
      <c r="H12" s="16" t="s">
        <v>29</v>
      </c>
      <c r="I12" s="40">
        <v>192281</v>
      </c>
      <c r="J12" s="5"/>
      <c r="K12" s="28" t="s">
        <v>2</v>
      </c>
      <c r="L12" s="40">
        <v>50000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28"/>
      <c r="B13" s="38">
        <f t="shared" ref="B13:C13" si="0">SUM(B4:B12)</f>
        <v>59600</v>
      </c>
      <c r="C13" s="39">
        <f t="shared" si="0"/>
        <v>43700</v>
      </c>
      <c r="D13" s="5"/>
      <c r="E13" s="28"/>
      <c r="F13" s="41">
        <f>SUM(F4:F12)</f>
        <v>93847</v>
      </c>
      <c r="G13" s="5"/>
      <c r="H13" s="30"/>
      <c r="I13" s="42">
        <f>SUM(I4:I12)</f>
        <v>388404</v>
      </c>
      <c r="J13" s="5"/>
      <c r="K13" s="16" t="s">
        <v>3</v>
      </c>
      <c r="L13" s="17">
        <v>50000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6"/>
      <c r="B14" s="17"/>
      <c r="C14" s="5"/>
      <c r="D14" s="5"/>
      <c r="E14" s="5"/>
      <c r="F14" s="5"/>
      <c r="G14" s="5"/>
      <c r="H14" s="5"/>
      <c r="I14" s="5"/>
      <c r="J14" s="5"/>
      <c r="K14" s="16" t="s">
        <v>1</v>
      </c>
      <c r="L14" s="17">
        <v>50000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49" t="s">
        <v>30</v>
      </c>
      <c r="B15" s="150"/>
      <c r="C15" s="5"/>
      <c r="D15" s="5"/>
      <c r="E15" s="5"/>
      <c r="F15" s="5"/>
      <c r="G15" s="5"/>
      <c r="H15" s="5"/>
      <c r="I15" s="5"/>
      <c r="J15" s="5"/>
      <c r="K15" s="30"/>
      <c r="L15" s="36">
        <f>SUM(L4:L14)</f>
        <v>791000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5" t="s">
        <v>32</v>
      </c>
      <c r="B16" s="46">
        <v>9315</v>
      </c>
      <c r="C16" s="47">
        <v>9625</v>
      </c>
      <c r="D16" s="5"/>
      <c r="E16" s="105" t="s">
        <v>33</v>
      </c>
      <c r="F16" s="10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8" t="s">
        <v>35</v>
      </c>
      <c r="B17" s="49">
        <v>1000</v>
      </c>
      <c r="C17" s="50">
        <v>1090</v>
      </c>
      <c r="D17" s="5"/>
      <c r="E17" s="18" t="s">
        <v>55</v>
      </c>
      <c r="F17" s="19">
        <v>5000</v>
      </c>
      <c r="G17" s="5"/>
      <c r="H17" s="153" t="s">
        <v>37</v>
      </c>
      <c r="I17" s="155">
        <v>325397</v>
      </c>
      <c r="J17" s="107"/>
      <c r="K17" s="43" t="s">
        <v>31</v>
      </c>
      <c r="L17" s="4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48" t="s">
        <v>39</v>
      </c>
      <c r="B18" s="49">
        <v>3000</v>
      </c>
      <c r="C18" s="50">
        <v>2887</v>
      </c>
      <c r="D18" s="5"/>
      <c r="E18" s="25" t="s">
        <v>78</v>
      </c>
      <c r="F18" s="27">
        <v>100000</v>
      </c>
      <c r="G18" s="17"/>
      <c r="H18" s="154"/>
      <c r="I18" s="156"/>
      <c r="J18" s="108"/>
      <c r="K18" s="5" t="s">
        <v>34</v>
      </c>
      <c r="L18" s="33">
        <v>17000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48" t="s">
        <v>41</v>
      </c>
      <c r="B19" s="49">
        <v>698</v>
      </c>
      <c r="C19" s="50">
        <v>199</v>
      </c>
      <c r="D19" s="5"/>
      <c r="E19" s="3" t="s">
        <v>79</v>
      </c>
      <c r="F19" s="3">
        <v>6000</v>
      </c>
      <c r="G19" s="5"/>
      <c r="H19" s="53" t="s">
        <v>80</v>
      </c>
      <c r="I19" s="54">
        <v>3400</v>
      </c>
      <c r="J19" s="109"/>
      <c r="K19" s="5" t="s">
        <v>38</v>
      </c>
      <c r="L19" s="33">
        <v>17000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56" t="s">
        <v>43</v>
      </c>
      <c r="B20" s="57">
        <v>210</v>
      </c>
      <c r="C20" s="58"/>
      <c r="D20" s="5"/>
      <c r="E20" s="16" t="s">
        <v>81</v>
      </c>
      <c r="F20" s="17">
        <v>800</v>
      </c>
      <c r="G20" s="5"/>
      <c r="H20" s="5"/>
      <c r="I20" s="5"/>
      <c r="J20" s="5"/>
      <c r="K20" s="30"/>
      <c r="L20" s="36">
        <f>SUM(L18:L19)</f>
        <v>34000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104" t="s">
        <v>82</v>
      </c>
      <c r="B21" s="104">
        <v>20000</v>
      </c>
      <c r="C21" s="104">
        <v>19142</v>
      </c>
      <c r="D21" s="5"/>
      <c r="E21" s="16" t="s">
        <v>83</v>
      </c>
      <c r="F21" s="17">
        <v>4500</v>
      </c>
      <c r="G21" s="5"/>
      <c r="H21" s="110" t="s">
        <v>84</v>
      </c>
      <c r="I21" s="111"/>
      <c r="J21" s="112"/>
      <c r="K21" s="5"/>
      <c r="L21" s="5"/>
      <c r="M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66" t="s">
        <v>85</v>
      </c>
      <c r="B22" s="66">
        <v>6126</v>
      </c>
      <c r="C22" s="66">
        <v>6126</v>
      </c>
      <c r="D22" s="5"/>
      <c r="E22" s="16" t="s">
        <v>86</v>
      </c>
      <c r="F22" s="17">
        <v>2199</v>
      </c>
      <c r="G22" s="5"/>
      <c r="H22" s="113"/>
      <c r="I22" s="114"/>
      <c r="J22" s="5"/>
      <c r="K22" s="60" t="s">
        <v>45</v>
      </c>
      <c r="L22" s="61"/>
      <c r="M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104" t="s">
        <v>50</v>
      </c>
      <c r="B23" s="104">
        <v>5507</v>
      </c>
      <c r="C23" s="104">
        <v>5507</v>
      </c>
      <c r="D23" s="5"/>
      <c r="E23" s="16" t="s">
        <v>46</v>
      </c>
      <c r="F23" s="17">
        <v>750</v>
      </c>
      <c r="G23" s="5"/>
      <c r="H23" s="113" t="s">
        <v>26</v>
      </c>
      <c r="I23" s="114"/>
      <c r="J23" s="115"/>
      <c r="K23" s="16" t="s">
        <v>48</v>
      </c>
      <c r="L23" s="17">
        <v>60000</v>
      </c>
      <c r="M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72" t="s">
        <v>53</v>
      </c>
      <c r="B24" s="73">
        <v>3000</v>
      </c>
      <c r="C24" s="74">
        <v>3000</v>
      </c>
      <c r="D24" s="5"/>
      <c r="E24" s="16" t="s">
        <v>5</v>
      </c>
      <c r="F24" s="17">
        <v>50000</v>
      </c>
      <c r="G24" s="5"/>
      <c r="H24" s="113" t="s">
        <v>20</v>
      </c>
      <c r="I24" s="114"/>
      <c r="J24" s="5"/>
      <c r="K24" s="16"/>
      <c r="L24" s="1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16" t="s">
        <v>22</v>
      </c>
      <c r="B25" s="32">
        <v>5000</v>
      </c>
      <c r="C25" s="17">
        <v>5000</v>
      </c>
      <c r="D25" s="5"/>
      <c r="E25" s="16" t="s">
        <v>87</v>
      </c>
      <c r="F25" s="17">
        <v>2199</v>
      </c>
      <c r="G25" s="5"/>
      <c r="H25" s="113" t="s">
        <v>88</v>
      </c>
      <c r="I25" s="114"/>
      <c r="J25" s="5"/>
      <c r="K25" s="16" t="s">
        <v>89</v>
      </c>
      <c r="L25" s="17">
        <v>95000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28"/>
      <c r="B26" s="38">
        <f t="shared" ref="B26:C26" si="1">SUM(B16:B25)</f>
        <v>53856</v>
      </c>
      <c r="C26" s="39">
        <f t="shared" si="1"/>
        <v>52576</v>
      </c>
      <c r="D26" s="5"/>
      <c r="E26" s="16" t="s">
        <v>40</v>
      </c>
      <c r="F26" s="17">
        <v>533</v>
      </c>
      <c r="G26" s="5"/>
      <c r="H26" s="113" t="s">
        <v>24</v>
      </c>
      <c r="I26" s="114"/>
      <c r="J26" s="17"/>
      <c r="K26" s="30"/>
      <c r="L26" s="36">
        <f>SUM(L23:L25)</f>
        <v>155000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5" t="s">
        <v>57</v>
      </c>
      <c r="B27" s="32">
        <v>5000</v>
      </c>
      <c r="C27" s="17"/>
      <c r="D27" s="5"/>
      <c r="E27" s="1" t="s">
        <v>90</v>
      </c>
      <c r="F27" s="2">
        <v>300</v>
      </c>
      <c r="G27" s="5"/>
      <c r="H27" s="113" t="s">
        <v>29</v>
      </c>
      <c r="I27" s="11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6" t="s">
        <v>20</v>
      </c>
      <c r="B28" s="32">
        <v>6000</v>
      </c>
      <c r="C28" s="17">
        <v>6000</v>
      </c>
      <c r="D28" s="5"/>
      <c r="E28" s="82" t="s">
        <v>77</v>
      </c>
      <c r="F28" s="4">
        <v>20000</v>
      </c>
      <c r="G28" s="5"/>
      <c r="H28" s="116" t="s">
        <v>80</v>
      </c>
      <c r="I28" s="114"/>
      <c r="J28" s="5"/>
      <c r="K28" s="80" t="s">
        <v>56</v>
      </c>
      <c r="L28" s="81">
        <f>SUM(O12,L20,L26)</f>
        <v>189000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16" t="s">
        <v>24</v>
      </c>
      <c r="B29" s="32">
        <v>5000</v>
      </c>
      <c r="C29" s="17"/>
      <c r="D29" s="5"/>
      <c r="E29" s="28" t="s">
        <v>56</v>
      </c>
      <c r="F29" s="41">
        <f>SUM(F17:F28)</f>
        <v>192281</v>
      </c>
      <c r="G29" s="5"/>
      <c r="H29" s="117" t="s">
        <v>91</v>
      </c>
      <c r="I29" s="11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84" t="s">
        <v>56</v>
      </c>
      <c r="B30" s="85">
        <f>SUM(B13,B26,B27,B28,B29)</f>
        <v>129456</v>
      </c>
      <c r="C30" s="39">
        <f>SUM(C13,C26:C29)</f>
        <v>102276</v>
      </c>
      <c r="D30" s="5"/>
      <c r="E30" s="5"/>
      <c r="F30" s="5"/>
      <c r="G30" s="5"/>
      <c r="H30" s="5"/>
      <c r="I30" s="5"/>
      <c r="J30" s="5"/>
      <c r="K30" s="28" t="s">
        <v>67</v>
      </c>
      <c r="L30" s="29">
        <v>2000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5"/>
      <c r="E33" s="5"/>
      <c r="G33" s="10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119"/>
      <c r="E34" s="35"/>
      <c r="G34" s="10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119"/>
      <c r="E35" s="35"/>
      <c r="G35" s="10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119"/>
      <c r="E36" s="3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119"/>
      <c r="E37" s="35"/>
      <c r="G37" s="11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119"/>
      <c r="E38" s="35"/>
      <c r="G38" s="11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119"/>
      <c r="E39" s="3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119"/>
      <c r="E40" s="3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119"/>
      <c r="E41" s="3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119"/>
      <c r="E42" s="3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119"/>
      <c r="E43" s="3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119"/>
      <c r="E44" s="3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119"/>
      <c r="E45" s="3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8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119"/>
      <c r="E47" s="3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119"/>
      <c r="E48" s="3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119"/>
      <c r="E49" s="3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8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93"/>
      <c r="E51" s="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120"/>
      <c r="E52" s="1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120"/>
      <c r="E53" s="1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120"/>
      <c r="E54" s="1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120"/>
      <c r="E55" s="1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120"/>
      <c r="E56" s="1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120"/>
      <c r="E57" s="1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121"/>
      <c r="E58" s="4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8">
    <mergeCell ref="A15:B15"/>
    <mergeCell ref="H17:H18"/>
    <mergeCell ref="I17:I18"/>
    <mergeCell ref="A2:B2"/>
    <mergeCell ref="A3:B3"/>
    <mergeCell ref="H3:I3"/>
    <mergeCell ref="K3:L3"/>
    <mergeCell ref="P5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P1" sqref="P1"/>
    </sheetView>
  </sheetViews>
  <sheetFormatPr defaultColWidth="14.44140625" defaultRowHeight="15" customHeight="1" x14ac:dyDescent="0.3"/>
  <cols>
    <col min="1" max="1" width="23.88671875" customWidth="1"/>
    <col min="2" max="4" width="6.88671875" customWidth="1"/>
    <col min="5" max="5" width="21.5546875" customWidth="1"/>
    <col min="6" max="6" width="7.109375" customWidth="1"/>
    <col min="7" max="7" width="13.109375" customWidth="1"/>
    <col min="8" max="8" width="20.6640625" customWidth="1"/>
    <col min="9" max="9" width="6.88671875" customWidth="1"/>
    <col min="10" max="10" width="9.33203125" customWidth="1"/>
    <col min="11" max="11" width="22.109375" customWidth="1"/>
    <col min="12" max="12" width="7.88671875" customWidth="1"/>
    <col min="13" max="13" width="12.33203125" customWidth="1"/>
  </cols>
  <sheetData>
    <row r="1" spans="1:26" ht="14.25" customHeight="1" x14ac:dyDescent="0.3">
      <c r="A1" s="158" t="s">
        <v>7</v>
      </c>
      <c r="B1" s="15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149" t="s">
        <v>8</v>
      </c>
      <c r="B2" s="150"/>
      <c r="C2" s="5"/>
      <c r="D2" s="101"/>
      <c r="E2" s="102" t="s">
        <v>26</v>
      </c>
      <c r="F2" s="103"/>
      <c r="G2" s="8"/>
      <c r="H2" s="151" t="s">
        <v>11</v>
      </c>
      <c r="I2" s="152"/>
      <c r="J2" s="5"/>
      <c r="K2" s="151" t="s">
        <v>12</v>
      </c>
      <c r="L2" s="15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9" t="s">
        <v>13</v>
      </c>
      <c r="B3" s="10">
        <v>20500</v>
      </c>
      <c r="C3" s="11">
        <v>18000</v>
      </c>
      <c r="D3" s="5"/>
      <c r="E3" s="25" t="s">
        <v>92</v>
      </c>
      <c r="F3" s="27">
        <v>21500</v>
      </c>
      <c r="G3" s="15"/>
      <c r="H3" s="16" t="s">
        <v>14</v>
      </c>
      <c r="I3" s="17">
        <f>C12</f>
        <v>65700</v>
      </c>
      <c r="J3" s="5"/>
      <c r="K3" s="18" t="s">
        <v>13</v>
      </c>
      <c r="L3" s="19">
        <v>150000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20" t="s">
        <v>15</v>
      </c>
      <c r="B4" s="21">
        <v>24000</v>
      </c>
      <c r="C4" s="22">
        <v>24000</v>
      </c>
      <c r="D4" s="5"/>
      <c r="E4" s="16"/>
      <c r="F4" s="17"/>
      <c r="G4" s="12"/>
      <c r="H4" s="23" t="s">
        <v>16</v>
      </c>
      <c r="I4" s="17">
        <f>SUM(C15:C20,C23)</f>
        <v>16146</v>
      </c>
      <c r="J4" s="5"/>
      <c r="K4" s="16"/>
      <c r="L4" s="17">
        <v>160000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25" t="s">
        <v>17</v>
      </c>
      <c r="B5" s="26">
        <v>9000</v>
      </c>
      <c r="C5" s="27">
        <v>9000</v>
      </c>
      <c r="D5" s="5"/>
      <c r="E5" s="16"/>
      <c r="F5" s="17"/>
      <c r="G5" s="12"/>
      <c r="H5" s="18" t="s">
        <v>18</v>
      </c>
      <c r="I5" s="19">
        <f>SUM(C21,C22)</f>
        <v>17908</v>
      </c>
      <c r="J5" s="5"/>
      <c r="K5" s="16"/>
      <c r="L5" s="17">
        <v>30000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25" t="s">
        <v>19</v>
      </c>
      <c r="B6" s="26">
        <v>6000</v>
      </c>
      <c r="C6" s="27">
        <v>7000</v>
      </c>
      <c r="D6" s="5"/>
      <c r="E6" s="16"/>
      <c r="F6" s="17"/>
      <c r="G6" s="5"/>
      <c r="H6" s="16" t="s">
        <v>20</v>
      </c>
      <c r="I6" s="17">
        <v>6000</v>
      </c>
      <c r="J6" s="5"/>
      <c r="K6" s="16" t="s">
        <v>93</v>
      </c>
      <c r="L6" s="17">
        <v>0</v>
      </c>
      <c r="M6" s="3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25" t="s">
        <v>21</v>
      </c>
      <c r="B7" s="26">
        <v>6000</v>
      </c>
      <c r="C7" s="27">
        <v>6000</v>
      </c>
      <c r="D7" s="5"/>
      <c r="E7" s="16"/>
      <c r="F7" s="17"/>
      <c r="G7" s="5"/>
      <c r="H7" s="16" t="s">
        <v>22</v>
      </c>
      <c r="I7" s="17">
        <v>5000</v>
      </c>
      <c r="J7" s="5"/>
      <c r="K7" s="16"/>
      <c r="L7" s="17">
        <v>6000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20" t="s">
        <v>59</v>
      </c>
      <c r="B8" s="21">
        <v>1700</v>
      </c>
      <c r="C8" s="22">
        <v>1700</v>
      </c>
      <c r="D8" s="5"/>
      <c r="E8" s="16"/>
      <c r="F8" s="17"/>
      <c r="G8" s="5"/>
      <c r="H8" s="16" t="s">
        <v>24</v>
      </c>
      <c r="I8" s="17">
        <v>5000</v>
      </c>
      <c r="J8" s="5"/>
      <c r="K8" s="16"/>
      <c r="L8" s="17">
        <v>5000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25" t="s">
        <v>23</v>
      </c>
      <c r="B9" s="26">
        <v>500</v>
      </c>
      <c r="C9" s="22">
        <v>0</v>
      </c>
      <c r="D9" s="5"/>
      <c r="E9" s="16"/>
      <c r="F9" s="17"/>
      <c r="G9" s="5"/>
      <c r="H9" s="16" t="s">
        <v>27</v>
      </c>
      <c r="I9" s="17">
        <v>0</v>
      </c>
      <c r="J9" s="5"/>
      <c r="K9" s="16" t="s">
        <v>15</v>
      </c>
      <c r="L9" s="17">
        <v>200000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25" t="s">
        <v>25</v>
      </c>
      <c r="B10" s="26">
        <v>400</v>
      </c>
      <c r="C10" s="26">
        <v>0</v>
      </c>
      <c r="D10" s="5"/>
      <c r="E10" s="16"/>
      <c r="F10" s="17"/>
      <c r="G10" s="5"/>
      <c r="H10" s="16" t="s">
        <v>76</v>
      </c>
      <c r="I10" s="17">
        <v>21500</v>
      </c>
      <c r="J10" s="5"/>
      <c r="K10" s="16"/>
      <c r="L10" s="17">
        <v>250000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16"/>
      <c r="B11" s="32"/>
      <c r="C11" s="17"/>
      <c r="D11" s="5"/>
      <c r="E11" s="28"/>
      <c r="F11" s="40"/>
      <c r="G11" s="5"/>
      <c r="H11" s="16" t="s">
        <v>29</v>
      </c>
      <c r="I11" s="40"/>
      <c r="J11" s="5"/>
      <c r="K11" s="28" t="s">
        <v>2</v>
      </c>
      <c r="L11" s="40">
        <v>50000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28"/>
      <c r="B12" s="38">
        <f t="shared" ref="B12:C12" si="0">SUM(B3:B11)</f>
        <v>68100</v>
      </c>
      <c r="C12" s="39">
        <f t="shared" si="0"/>
        <v>65700</v>
      </c>
      <c r="D12" s="5"/>
      <c r="E12" s="28"/>
      <c r="F12" s="96">
        <f>SUM(F3:F9)</f>
        <v>21500</v>
      </c>
      <c r="G12" s="5"/>
      <c r="H12" s="30"/>
      <c r="I12" s="122">
        <f>SUM(I3:I11)</f>
        <v>137254</v>
      </c>
      <c r="J12" s="5"/>
      <c r="K12" s="16" t="s">
        <v>3</v>
      </c>
      <c r="L12" s="17">
        <v>50000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16"/>
      <c r="B13" s="17"/>
      <c r="C13" s="5"/>
      <c r="D13" s="5"/>
      <c r="E13" s="5"/>
      <c r="F13" s="5"/>
      <c r="G13" s="5"/>
      <c r="H13" s="5"/>
      <c r="I13" s="5"/>
      <c r="J13" s="5"/>
      <c r="K13" s="16" t="s">
        <v>1</v>
      </c>
      <c r="L13" s="17">
        <v>50000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49" t="s">
        <v>30</v>
      </c>
      <c r="B14" s="150"/>
      <c r="C14" s="5"/>
      <c r="D14" s="5"/>
      <c r="E14" s="5"/>
      <c r="F14" s="5"/>
      <c r="G14" s="5"/>
      <c r="H14" s="5"/>
      <c r="I14" s="5"/>
      <c r="J14" s="5"/>
      <c r="K14" s="30"/>
      <c r="L14" s="36">
        <f>SUM(L3:L13)</f>
        <v>951000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23" t="s">
        <v>32</v>
      </c>
      <c r="B15" s="124">
        <v>9315</v>
      </c>
      <c r="C15" s="125">
        <v>9315</v>
      </c>
      <c r="D15" s="5"/>
      <c r="E15" s="105" t="s">
        <v>33</v>
      </c>
      <c r="F15" s="10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8" t="s">
        <v>35</v>
      </c>
      <c r="B16" s="49">
        <v>1000</v>
      </c>
      <c r="C16" s="50">
        <v>821</v>
      </c>
      <c r="D16" s="5"/>
      <c r="E16" s="9" t="s">
        <v>94</v>
      </c>
      <c r="F16" s="11">
        <v>55000</v>
      </c>
      <c r="G16" s="5"/>
      <c r="H16" s="153" t="s">
        <v>37</v>
      </c>
      <c r="I16" s="165">
        <v>223256</v>
      </c>
      <c r="J16" s="167">
        <v>266256</v>
      </c>
      <c r="K16" s="126" t="s">
        <v>31</v>
      </c>
      <c r="L16" s="4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8" t="s">
        <v>39</v>
      </c>
      <c r="B17" s="49">
        <v>2000</v>
      </c>
      <c r="C17" s="50">
        <v>2102</v>
      </c>
      <c r="D17" s="5"/>
      <c r="E17" s="25" t="s">
        <v>95</v>
      </c>
      <c r="F17" s="27">
        <v>50000</v>
      </c>
      <c r="G17" s="17"/>
      <c r="H17" s="154"/>
      <c r="I17" s="166"/>
      <c r="J17" s="168"/>
      <c r="K17" s="5" t="s">
        <v>34</v>
      </c>
      <c r="L17" s="33">
        <v>17000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23" t="s">
        <v>41</v>
      </c>
      <c r="B18" s="49">
        <v>698</v>
      </c>
      <c r="C18" s="50">
        <v>698</v>
      </c>
      <c r="D18" s="5"/>
      <c r="E18" s="16" t="s">
        <v>78</v>
      </c>
      <c r="F18" s="17">
        <v>100000</v>
      </c>
      <c r="G18" s="5"/>
      <c r="H18" s="53" t="s">
        <v>80</v>
      </c>
      <c r="I18" s="127">
        <v>43000</v>
      </c>
      <c r="J18" s="169"/>
      <c r="K18" s="5" t="s">
        <v>38</v>
      </c>
      <c r="L18" s="33">
        <v>17000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23" t="s">
        <v>43</v>
      </c>
      <c r="B19" s="49">
        <v>210</v>
      </c>
      <c r="C19" s="50">
        <v>210</v>
      </c>
      <c r="D19" s="5"/>
      <c r="E19" s="16"/>
      <c r="F19" s="17"/>
      <c r="G19" s="5"/>
      <c r="H19" s="5"/>
      <c r="I19" s="5"/>
      <c r="J19" s="5"/>
      <c r="K19" s="30"/>
      <c r="L19" s="36">
        <f>SUM(L17:L18)</f>
        <v>34000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23"/>
      <c r="B20" s="128"/>
      <c r="C20" s="129"/>
      <c r="D20" s="5"/>
      <c r="E20" s="16"/>
      <c r="F20" s="17"/>
      <c r="G20" s="5"/>
      <c r="H20" s="110" t="s">
        <v>84</v>
      </c>
      <c r="I20" s="111">
        <v>81346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25" t="s">
        <v>82</v>
      </c>
      <c r="B21" s="26">
        <v>20000</v>
      </c>
      <c r="C21" s="27">
        <v>17908</v>
      </c>
      <c r="D21" s="5"/>
      <c r="E21" s="16"/>
      <c r="F21" s="17"/>
      <c r="G21" s="5"/>
      <c r="H21" s="113"/>
      <c r="I21" s="114"/>
      <c r="J21" s="5"/>
      <c r="K21" s="60" t="s">
        <v>45</v>
      </c>
      <c r="L21" s="6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5"/>
      <c r="B22" s="5"/>
      <c r="C22" s="5"/>
      <c r="D22" s="5"/>
      <c r="E22" s="16"/>
      <c r="F22" s="17"/>
      <c r="G22" s="5"/>
      <c r="H22" s="113" t="s">
        <v>26</v>
      </c>
      <c r="I22" s="114">
        <v>0</v>
      </c>
      <c r="J22" s="5"/>
      <c r="K22" s="16" t="s">
        <v>48</v>
      </c>
      <c r="L22" s="17">
        <v>60000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23" t="s">
        <v>53</v>
      </c>
      <c r="B23" s="128">
        <v>3000</v>
      </c>
      <c r="C23" s="129">
        <v>3000</v>
      </c>
      <c r="D23" s="5"/>
      <c r="E23" s="16"/>
      <c r="F23" s="17"/>
      <c r="G23" s="5"/>
      <c r="H23" s="113" t="s">
        <v>20</v>
      </c>
      <c r="I23" s="114">
        <v>6000</v>
      </c>
      <c r="J23" s="5"/>
      <c r="K23" s="16"/>
      <c r="L23" s="1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16" t="s">
        <v>22</v>
      </c>
      <c r="B24" s="32">
        <v>5000</v>
      </c>
      <c r="C24" s="17">
        <v>5000</v>
      </c>
      <c r="D24" s="5"/>
      <c r="E24" s="16"/>
      <c r="F24" s="17"/>
      <c r="G24" s="5"/>
      <c r="H24" s="113" t="s">
        <v>88</v>
      </c>
      <c r="I24" s="114">
        <v>8000</v>
      </c>
      <c r="J24" s="5"/>
      <c r="K24" s="16" t="s">
        <v>89</v>
      </c>
      <c r="L24" s="17">
        <v>95000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28"/>
      <c r="B25" s="38">
        <f t="shared" ref="B25:C25" si="1">SUM(B15:B24)</f>
        <v>41223</v>
      </c>
      <c r="C25" s="39">
        <f t="shared" si="1"/>
        <v>39054</v>
      </c>
      <c r="D25" s="5"/>
      <c r="E25" s="28"/>
      <c r="F25" s="40"/>
      <c r="G25" s="5"/>
      <c r="H25" s="113" t="s">
        <v>24</v>
      </c>
      <c r="I25" s="114">
        <v>5000</v>
      </c>
      <c r="J25" s="17"/>
      <c r="K25" s="30"/>
      <c r="L25" s="36">
        <f>SUM(L22:L24)</f>
        <v>155000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5" t="s">
        <v>57</v>
      </c>
      <c r="B26" s="32">
        <v>5000</v>
      </c>
      <c r="C26" s="17"/>
      <c r="D26" s="5"/>
      <c r="E26" s="28" t="s">
        <v>56</v>
      </c>
      <c r="F26" s="40">
        <f>SUM(F16:F25)</f>
        <v>205000</v>
      </c>
      <c r="G26" s="5"/>
      <c r="H26" s="113" t="s">
        <v>29</v>
      </c>
      <c r="I26" s="11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16" t="s">
        <v>20</v>
      </c>
      <c r="B27" s="32">
        <v>6000</v>
      </c>
      <c r="C27" s="17">
        <v>6000</v>
      </c>
      <c r="D27" s="5"/>
      <c r="E27" s="5"/>
      <c r="F27" s="5"/>
      <c r="G27" s="5"/>
      <c r="H27" s="116" t="s">
        <v>80</v>
      </c>
      <c r="I27" s="114"/>
      <c r="J27" s="5"/>
      <c r="K27" s="80" t="s">
        <v>56</v>
      </c>
      <c r="L27" s="81">
        <f>SUM(O11,L19,L25)</f>
        <v>189000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6" t="s">
        <v>24</v>
      </c>
      <c r="B28" s="32">
        <v>5000</v>
      </c>
      <c r="C28" s="17">
        <v>5000</v>
      </c>
      <c r="D28" s="5"/>
      <c r="E28" s="5"/>
      <c r="F28" s="5"/>
      <c r="G28" s="5"/>
      <c r="H28" s="117" t="s">
        <v>91</v>
      </c>
      <c r="I28" s="118">
        <v>100346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84" t="s">
        <v>56</v>
      </c>
      <c r="B29" s="85">
        <f>SUM(B12,B25,B26,B27,B28)</f>
        <v>125323</v>
      </c>
      <c r="C29" s="39">
        <f>SUM(C12,C25:C28)</f>
        <v>115754</v>
      </c>
      <c r="D29" s="5"/>
      <c r="E29" s="5"/>
      <c r="F29" s="5"/>
      <c r="G29" s="5"/>
      <c r="H29" s="5"/>
      <c r="I29" s="5"/>
      <c r="J29" s="5"/>
      <c r="K29" s="28" t="s">
        <v>67</v>
      </c>
      <c r="L29" s="29">
        <v>17000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H16:H17"/>
    <mergeCell ref="I16:I17"/>
    <mergeCell ref="J16:J18"/>
    <mergeCell ref="A1:B1"/>
    <mergeCell ref="A2:B2"/>
    <mergeCell ref="H2:I2"/>
    <mergeCell ref="K2:L2"/>
    <mergeCell ref="A14:B1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M2" sqref="M2:M6"/>
    </sheetView>
  </sheetViews>
  <sheetFormatPr defaultColWidth="14.44140625" defaultRowHeight="15" customHeight="1" x14ac:dyDescent="0.3"/>
  <cols>
    <col min="1" max="1" width="23.88671875" customWidth="1"/>
    <col min="2" max="4" width="6.88671875" customWidth="1"/>
    <col min="5" max="5" width="21.5546875" customWidth="1"/>
    <col min="6" max="6" width="5.88671875" customWidth="1"/>
    <col min="7" max="7" width="14.5546875" customWidth="1"/>
    <col min="8" max="8" width="20.6640625" customWidth="1"/>
    <col min="9" max="9" width="6.88671875" customWidth="1"/>
    <col min="10" max="10" width="9.33203125" customWidth="1"/>
    <col min="11" max="11" width="22.109375" customWidth="1"/>
    <col min="12" max="12" width="7.88671875" customWidth="1"/>
    <col min="13" max="13" width="12.33203125" customWidth="1"/>
  </cols>
  <sheetData>
    <row r="1" spans="1:26" ht="14.25" customHeight="1" x14ac:dyDescent="0.3">
      <c r="A1" s="158" t="s">
        <v>7</v>
      </c>
      <c r="B1" s="15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149" t="s">
        <v>8</v>
      </c>
      <c r="B2" s="150"/>
      <c r="C2" s="5"/>
      <c r="D2" s="101"/>
      <c r="E2" s="102" t="s">
        <v>26</v>
      </c>
      <c r="F2" s="103"/>
      <c r="G2" s="8"/>
      <c r="H2" s="151" t="s">
        <v>11</v>
      </c>
      <c r="I2" s="152"/>
      <c r="J2" s="5"/>
      <c r="K2" s="151" t="s">
        <v>12</v>
      </c>
      <c r="L2" s="15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131" t="s">
        <v>13</v>
      </c>
      <c r="B3" s="132">
        <v>20500</v>
      </c>
      <c r="C3" s="133">
        <v>20500</v>
      </c>
      <c r="D3" s="5"/>
      <c r="E3" s="16" t="s">
        <v>92</v>
      </c>
      <c r="F3" s="17">
        <v>8000</v>
      </c>
      <c r="G3" s="15"/>
      <c r="H3" s="16" t="s">
        <v>14</v>
      </c>
      <c r="I3" s="17">
        <f>C12</f>
        <v>72584</v>
      </c>
      <c r="J3" s="5"/>
      <c r="K3" s="18" t="s">
        <v>13</v>
      </c>
      <c r="L3" s="19">
        <v>150000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134" t="s">
        <v>15</v>
      </c>
      <c r="B4" s="135">
        <v>24000</v>
      </c>
      <c r="C4" s="136">
        <v>24000</v>
      </c>
      <c r="D4" s="5"/>
      <c r="E4" s="16"/>
      <c r="F4" s="17"/>
      <c r="G4" s="12"/>
      <c r="H4" s="23" t="s">
        <v>16</v>
      </c>
      <c r="I4" s="17">
        <f>SUM(C15:C20,C23)</f>
        <v>18803</v>
      </c>
      <c r="J4" s="5"/>
      <c r="K4" s="16"/>
      <c r="L4" s="17">
        <v>160000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137" t="s">
        <v>17</v>
      </c>
      <c r="B5" s="138">
        <v>9000</v>
      </c>
      <c r="C5" s="139">
        <v>9000</v>
      </c>
      <c r="D5" s="5"/>
      <c r="E5" s="16"/>
      <c r="F5" s="17"/>
      <c r="G5" s="12"/>
      <c r="H5" s="18" t="s">
        <v>18</v>
      </c>
      <c r="I5" s="19">
        <f>SUM(C21,C22)</f>
        <v>17290</v>
      </c>
      <c r="J5" s="5"/>
      <c r="K5" s="16"/>
      <c r="L5" s="17">
        <v>80000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137" t="s">
        <v>19</v>
      </c>
      <c r="B6" s="138">
        <v>6000</v>
      </c>
      <c r="C6" s="139">
        <v>7000</v>
      </c>
      <c r="D6" s="5"/>
      <c r="E6" s="16"/>
      <c r="F6" s="17"/>
      <c r="G6" s="5"/>
      <c r="H6" s="16" t="s">
        <v>20</v>
      </c>
      <c r="I6" s="17">
        <v>6000</v>
      </c>
      <c r="J6" s="5"/>
      <c r="K6" s="16" t="s">
        <v>93</v>
      </c>
      <c r="L6" s="17">
        <v>50000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137" t="s">
        <v>21</v>
      </c>
      <c r="B7" s="138">
        <v>6000</v>
      </c>
      <c r="C7" s="139">
        <v>6000</v>
      </c>
      <c r="D7" s="5"/>
      <c r="E7" s="16"/>
      <c r="F7" s="17"/>
      <c r="G7" s="5"/>
      <c r="H7" s="16" t="s">
        <v>22</v>
      </c>
      <c r="I7" s="17">
        <v>5000</v>
      </c>
      <c r="J7" s="5"/>
      <c r="K7" s="16"/>
      <c r="L7" s="17">
        <v>6000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134" t="s">
        <v>59</v>
      </c>
      <c r="B8" s="135">
        <v>1700</v>
      </c>
      <c r="C8" s="136">
        <v>1700</v>
      </c>
      <c r="D8" s="5"/>
      <c r="E8" s="16"/>
      <c r="F8" s="17"/>
      <c r="G8" s="5"/>
      <c r="H8" s="16" t="s">
        <v>24</v>
      </c>
      <c r="I8" s="17">
        <v>5000</v>
      </c>
      <c r="J8" s="5"/>
      <c r="K8" s="16"/>
      <c r="L8" s="17">
        <v>5000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137" t="s">
        <v>23</v>
      </c>
      <c r="B9" s="138">
        <v>500</v>
      </c>
      <c r="C9" s="136">
        <v>134</v>
      </c>
      <c r="D9" s="5"/>
      <c r="E9" s="16"/>
      <c r="F9" s="17"/>
      <c r="G9" s="5"/>
      <c r="H9" s="16" t="s">
        <v>27</v>
      </c>
      <c r="I9" s="17">
        <v>0</v>
      </c>
      <c r="J9" s="5"/>
      <c r="K9" s="16" t="s">
        <v>15</v>
      </c>
      <c r="L9" s="17">
        <v>200000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137" t="s">
        <v>25</v>
      </c>
      <c r="B10" s="138">
        <v>400</v>
      </c>
      <c r="C10" s="138">
        <v>0</v>
      </c>
      <c r="D10" s="5"/>
      <c r="E10" s="16"/>
      <c r="F10" s="17"/>
      <c r="G10" s="5"/>
      <c r="H10" s="16" t="s">
        <v>76</v>
      </c>
      <c r="I10" s="17">
        <v>0</v>
      </c>
      <c r="J10" s="5"/>
      <c r="K10" s="16"/>
      <c r="L10" s="17">
        <v>250000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137" t="s">
        <v>96</v>
      </c>
      <c r="B11" s="138">
        <v>4250</v>
      </c>
      <c r="C11" s="139">
        <v>4250</v>
      </c>
      <c r="D11" s="5"/>
      <c r="E11" s="28"/>
      <c r="F11" s="40"/>
      <c r="G11" s="5"/>
      <c r="H11" s="16" t="s">
        <v>29</v>
      </c>
      <c r="I11" s="40">
        <v>60000</v>
      </c>
      <c r="J11" s="5"/>
      <c r="K11" s="28" t="s">
        <v>2</v>
      </c>
      <c r="L11" s="40">
        <v>50000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28"/>
      <c r="B12" s="38">
        <f t="shared" ref="B12:C12" si="0">SUM(B3:B11)</f>
        <v>72350</v>
      </c>
      <c r="C12" s="39">
        <f t="shared" si="0"/>
        <v>72584</v>
      </c>
      <c r="D12" s="5"/>
      <c r="E12" s="28"/>
      <c r="F12" s="40">
        <f>SUM(F3:F9)</f>
        <v>8000</v>
      </c>
      <c r="G12" s="5"/>
      <c r="H12" s="30"/>
      <c r="I12" s="122">
        <f>SUM(I3:I11)</f>
        <v>184677</v>
      </c>
      <c r="J12" s="5"/>
      <c r="K12" s="16" t="s">
        <v>3</v>
      </c>
      <c r="L12" s="17">
        <v>50000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16"/>
      <c r="B13" s="17"/>
      <c r="C13" s="5"/>
      <c r="D13" s="5"/>
      <c r="E13" s="5"/>
      <c r="F13" s="5"/>
      <c r="G13" s="5"/>
      <c r="H13" s="5"/>
      <c r="I13" s="5"/>
      <c r="J13" s="5"/>
      <c r="K13" s="16" t="s">
        <v>1</v>
      </c>
      <c r="L13" s="17">
        <v>50000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49" t="s">
        <v>30</v>
      </c>
      <c r="B14" s="150"/>
      <c r="C14" s="5"/>
      <c r="D14" s="5"/>
      <c r="E14" s="5"/>
      <c r="F14" s="5"/>
      <c r="G14" s="5"/>
      <c r="H14" s="5"/>
      <c r="I14" s="5"/>
      <c r="J14" s="5"/>
      <c r="K14" s="30"/>
      <c r="L14" s="36">
        <f>SUM(L3:L13)</f>
        <v>1051000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40" t="s">
        <v>32</v>
      </c>
      <c r="B15" s="141">
        <v>9315</v>
      </c>
      <c r="C15" s="142">
        <v>9315</v>
      </c>
      <c r="D15" s="5"/>
      <c r="E15" s="105" t="s">
        <v>33</v>
      </c>
      <c r="F15" s="106"/>
      <c r="G15" s="5"/>
      <c r="H15" s="5"/>
      <c r="I15" s="5"/>
      <c r="J15" s="14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144" t="s">
        <v>35</v>
      </c>
      <c r="B16" s="145">
        <v>1000</v>
      </c>
      <c r="C16" s="146">
        <v>1019</v>
      </c>
      <c r="D16" s="5"/>
      <c r="E16" s="18" t="s">
        <v>97</v>
      </c>
      <c r="F16" s="19">
        <v>58000</v>
      </c>
      <c r="G16" s="5"/>
      <c r="H16" s="153" t="s">
        <v>37</v>
      </c>
      <c r="I16" s="170">
        <v>249273</v>
      </c>
      <c r="J16" s="5"/>
      <c r="K16" s="147" t="s">
        <v>31</v>
      </c>
      <c r="L16" s="4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144" t="s">
        <v>39</v>
      </c>
      <c r="B17" s="145">
        <v>2000</v>
      </c>
      <c r="C17" s="146">
        <v>3562</v>
      </c>
      <c r="D17" s="5"/>
      <c r="E17" s="16" t="s">
        <v>87</v>
      </c>
      <c r="F17" s="17">
        <v>2000</v>
      </c>
      <c r="G17" s="17"/>
      <c r="H17" s="154"/>
      <c r="I17" s="171"/>
      <c r="J17" s="130"/>
      <c r="K17" s="16" t="s">
        <v>34</v>
      </c>
      <c r="L17" s="33">
        <v>17000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144" t="s">
        <v>41</v>
      </c>
      <c r="B18" s="145">
        <v>698</v>
      </c>
      <c r="C18" s="146">
        <v>698</v>
      </c>
      <c r="D18" s="5"/>
      <c r="E18" s="16"/>
      <c r="F18" s="17"/>
      <c r="G18" s="5"/>
      <c r="H18" s="53" t="s">
        <v>80</v>
      </c>
      <c r="I18" s="148">
        <v>65000</v>
      </c>
      <c r="J18" s="5"/>
      <c r="K18" s="16" t="s">
        <v>38</v>
      </c>
      <c r="L18" s="33">
        <v>17000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144" t="s">
        <v>43</v>
      </c>
      <c r="B19" s="145">
        <v>210</v>
      </c>
      <c r="C19" s="146">
        <v>210</v>
      </c>
      <c r="D19" s="5"/>
      <c r="E19" s="16"/>
      <c r="F19" s="17"/>
      <c r="G19" s="5"/>
      <c r="H19" s="5"/>
      <c r="I19" s="5"/>
      <c r="J19" s="17"/>
      <c r="K19" s="30"/>
      <c r="L19" s="36">
        <f>SUM(L17:L18)</f>
        <v>34000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144" t="s">
        <v>98</v>
      </c>
      <c r="B20" s="145">
        <v>999</v>
      </c>
      <c r="C20" s="146">
        <v>999</v>
      </c>
      <c r="D20" s="5"/>
      <c r="E20" s="16"/>
      <c r="F20" s="17"/>
      <c r="G20" s="5"/>
      <c r="H20" s="110" t="s">
        <v>84</v>
      </c>
      <c r="I20" s="111">
        <f>SUM(C29,-6000,-8000)</f>
        <v>105677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137" t="s">
        <v>99</v>
      </c>
      <c r="B21" s="138">
        <v>7439</v>
      </c>
      <c r="C21" s="139">
        <v>0</v>
      </c>
      <c r="D21" s="5"/>
      <c r="E21" s="16"/>
      <c r="F21" s="17"/>
      <c r="G21" s="5"/>
      <c r="H21" s="113"/>
      <c r="I21" s="114"/>
      <c r="J21" s="143"/>
      <c r="K21" s="60" t="s">
        <v>45</v>
      </c>
      <c r="L21" s="6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137" t="s">
        <v>82</v>
      </c>
      <c r="B22" s="138">
        <v>20000</v>
      </c>
      <c r="C22" s="139">
        <v>17290</v>
      </c>
      <c r="D22" s="5"/>
      <c r="E22" s="16"/>
      <c r="F22" s="17"/>
      <c r="G22" s="5"/>
      <c r="H22" s="113" t="s">
        <v>26</v>
      </c>
      <c r="I22" s="114"/>
      <c r="J22" s="5"/>
      <c r="K22" s="16" t="s">
        <v>48</v>
      </c>
      <c r="L22" s="17">
        <v>60000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23" t="s">
        <v>53</v>
      </c>
      <c r="B23" s="128">
        <v>3000</v>
      </c>
      <c r="C23" s="129">
        <v>3000</v>
      </c>
      <c r="D23" s="5"/>
      <c r="E23" s="16"/>
      <c r="F23" s="17"/>
      <c r="G23" s="5"/>
      <c r="H23" s="113" t="s">
        <v>20</v>
      </c>
      <c r="I23" s="114">
        <v>6000</v>
      </c>
      <c r="J23" s="143"/>
      <c r="K23" s="16"/>
      <c r="L23" s="1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16" t="s">
        <v>22</v>
      </c>
      <c r="B24" s="32">
        <v>5000</v>
      </c>
      <c r="C24" s="17">
        <v>5000</v>
      </c>
      <c r="D24" s="5"/>
      <c r="E24" s="16"/>
      <c r="F24" s="17"/>
      <c r="G24" s="5"/>
      <c r="H24" s="113" t="s">
        <v>88</v>
      </c>
      <c r="I24" s="114">
        <v>8000</v>
      </c>
      <c r="J24" s="5"/>
      <c r="K24" s="16" t="s">
        <v>89</v>
      </c>
      <c r="L24" s="17">
        <v>95000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28"/>
      <c r="B25" s="38">
        <f t="shared" ref="B25:C25" si="1">SUM(B15:B24)</f>
        <v>49661</v>
      </c>
      <c r="C25" s="39">
        <f t="shared" si="1"/>
        <v>41093</v>
      </c>
      <c r="D25" s="5"/>
      <c r="E25" s="28"/>
      <c r="F25" s="40"/>
      <c r="G25" s="5"/>
      <c r="H25" s="113" t="s">
        <v>24</v>
      </c>
      <c r="I25" s="114"/>
      <c r="J25" s="17"/>
      <c r="K25" s="30"/>
      <c r="L25" s="36">
        <f>SUM(L22:L24)</f>
        <v>155000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5" t="s">
        <v>57</v>
      </c>
      <c r="B26" s="32">
        <v>5000</v>
      </c>
      <c r="C26" s="17"/>
      <c r="D26" s="5"/>
      <c r="E26" s="28" t="s">
        <v>56</v>
      </c>
      <c r="F26" s="40">
        <f>SUM(F16:F25)</f>
        <v>60000</v>
      </c>
      <c r="G26" s="5"/>
      <c r="H26" s="113" t="s">
        <v>29</v>
      </c>
      <c r="I26" s="114">
        <v>60000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16" t="s">
        <v>20</v>
      </c>
      <c r="B27" s="32">
        <v>6000</v>
      </c>
      <c r="C27" s="17">
        <v>6000</v>
      </c>
      <c r="D27" s="5"/>
      <c r="E27" s="5"/>
      <c r="F27" s="5"/>
      <c r="G27" s="5"/>
      <c r="H27" s="116" t="s">
        <v>80</v>
      </c>
      <c r="I27" s="114">
        <v>65000</v>
      </c>
      <c r="J27" s="5"/>
      <c r="K27" s="80" t="s">
        <v>56</v>
      </c>
      <c r="L27" s="81">
        <f>SUM(O11,L19,L25)</f>
        <v>189000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6" t="s">
        <v>24</v>
      </c>
      <c r="B28" s="32">
        <v>5000</v>
      </c>
      <c r="C28" s="17">
        <v>0</v>
      </c>
      <c r="D28" s="5"/>
      <c r="E28" s="5"/>
      <c r="F28" s="5"/>
      <c r="G28" s="5"/>
      <c r="H28" s="117" t="s">
        <v>91</v>
      </c>
      <c r="I28" s="118">
        <f>SUM(I20:I27)</f>
        <v>244677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84" t="s">
        <v>56</v>
      </c>
      <c r="B29" s="85">
        <f>SUM(B12,B25,B26,B27,B28)</f>
        <v>138011</v>
      </c>
      <c r="C29" s="39">
        <f>SUM(C12,C25:C28)</f>
        <v>119677</v>
      </c>
      <c r="D29" s="5"/>
      <c r="E29" s="5"/>
      <c r="F29" s="5"/>
      <c r="G29" s="5"/>
      <c r="H29" s="5"/>
      <c r="I29" s="5"/>
      <c r="J29" s="5"/>
      <c r="K29" s="28" t="s">
        <v>100</v>
      </c>
      <c r="L29" s="29">
        <v>17000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H16:H17"/>
    <mergeCell ref="I16:I17"/>
    <mergeCell ref="A1:B1"/>
    <mergeCell ref="A2:B2"/>
    <mergeCell ref="H2:I2"/>
    <mergeCell ref="K2:L2"/>
    <mergeCell ref="A14:B1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000"/>
  <sheetViews>
    <sheetView workbookViewId="0">
      <selection activeCell="M2" sqref="M2:M6"/>
    </sheetView>
  </sheetViews>
  <sheetFormatPr defaultColWidth="14.44140625" defaultRowHeight="15" customHeight="1" x14ac:dyDescent="0.3"/>
  <cols>
    <col min="1" max="1" width="23.88671875" customWidth="1"/>
    <col min="2" max="4" width="6.88671875" customWidth="1"/>
    <col min="5" max="5" width="21.5546875" customWidth="1"/>
    <col min="6" max="6" width="5.88671875" customWidth="1"/>
    <col min="7" max="7" width="20.109375" customWidth="1"/>
    <col min="8" max="8" width="20.6640625" customWidth="1"/>
    <col min="9" max="9" width="6.88671875" customWidth="1"/>
    <col min="10" max="10" width="9.33203125" customWidth="1"/>
    <col min="11" max="11" width="22.109375" customWidth="1"/>
    <col min="12" max="12" width="7.88671875" customWidth="1"/>
    <col min="13" max="13" width="12.33203125" customWidth="1"/>
    <col min="14" max="26" width="8.6640625" customWidth="1"/>
  </cols>
  <sheetData>
    <row r="1" spans="1:13" ht="14.25" customHeight="1" x14ac:dyDescent="0.3">
      <c r="A1" s="158" t="s">
        <v>7</v>
      </c>
      <c r="B1" s="150"/>
    </row>
    <row r="2" spans="1:13" ht="14.25" customHeight="1" x14ac:dyDescent="0.3">
      <c r="A2" s="149" t="s">
        <v>8</v>
      </c>
      <c r="B2" s="150"/>
      <c r="D2" s="101"/>
      <c r="E2" s="102" t="s">
        <v>26</v>
      </c>
      <c r="F2" s="103"/>
      <c r="G2" s="8"/>
      <c r="H2" s="151" t="s">
        <v>11</v>
      </c>
      <c r="I2" s="152"/>
      <c r="K2" s="151" t="s">
        <v>12</v>
      </c>
      <c r="L2" s="152"/>
    </row>
    <row r="3" spans="1:13" ht="14.25" customHeight="1" x14ac:dyDescent="0.3">
      <c r="A3" s="9" t="s">
        <v>13</v>
      </c>
      <c r="B3" s="10">
        <v>20500</v>
      </c>
      <c r="C3" s="11">
        <v>20500</v>
      </c>
      <c r="E3" s="16"/>
      <c r="F3" s="17"/>
      <c r="G3" s="15"/>
      <c r="H3" s="16" t="s">
        <v>14</v>
      </c>
      <c r="I3" s="17">
        <f>C12</f>
        <v>73694</v>
      </c>
      <c r="K3" s="18" t="s">
        <v>13</v>
      </c>
      <c r="L3" s="19">
        <v>150000</v>
      </c>
    </row>
    <row r="4" spans="1:13" ht="14.25" customHeight="1" x14ac:dyDescent="0.3">
      <c r="A4" s="20" t="s">
        <v>15</v>
      </c>
      <c r="B4" s="21">
        <v>24000</v>
      </c>
      <c r="C4" s="22">
        <v>24000</v>
      </c>
      <c r="E4" s="16"/>
      <c r="F4" s="17"/>
      <c r="G4" s="12"/>
      <c r="H4" s="23" t="s">
        <v>16</v>
      </c>
      <c r="I4" s="17">
        <f>SUM(C15:C20,C23)</f>
        <v>18291</v>
      </c>
      <c r="K4" s="16"/>
      <c r="L4" s="17">
        <v>160000</v>
      </c>
      <c r="M4" s="5"/>
    </row>
    <row r="5" spans="1:13" ht="14.25" customHeight="1" x14ac:dyDescent="0.3">
      <c r="A5" s="25" t="s">
        <v>17</v>
      </c>
      <c r="B5" s="26">
        <v>9000</v>
      </c>
      <c r="C5" s="27">
        <v>9000</v>
      </c>
      <c r="E5" s="16"/>
      <c r="F5" s="17"/>
      <c r="G5" s="12"/>
      <c r="H5" s="18" t="s">
        <v>18</v>
      </c>
      <c r="I5" s="19">
        <f>SUM(C21,C22)</f>
        <v>26582</v>
      </c>
      <c r="K5" s="16"/>
      <c r="L5" s="17">
        <v>80000</v>
      </c>
      <c r="M5" s="5"/>
    </row>
    <row r="6" spans="1:13" ht="14.25" customHeight="1" x14ac:dyDescent="0.3">
      <c r="A6" s="16" t="s">
        <v>19</v>
      </c>
      <c r="B6" s="32">
        <v>6000</v>
      </c>
      <c r="C6" s="17">
        <v>8000</v>
      </c>
      <c r="E6" s="16"/>
      <c r="F6" s="17"/>
      <c r="H6" s="16" t="s">
        <v>20</v>
      </c>
      <c r="I6" s="17">
        <v>6000</v>
      </c>
      <c r="K6" s="16" t="s">
        <v>93</v>
      </c>
      <c r="L6" s="17">
        <v>50000</v>
      </c>
    </row>
    <row r="7" spans="1:13" ht="14.25" customHeight="1" x14ac:dyDescent="0.3">
      <c r="A7" s="25" t="s">
        <v>21</v>
      </c>
      <c r="B7" s="26">
        <v>6000</v>
      </c>
      <c r="C7" s="27">
        <v>6000</v>
      </c>
      <c r="E7" s="16"/>
      <c r="F7" s="17"/>
      <c r="H7" s="16" t="s">
        <v>22</v>
      </c>
      <c r="I7" s="17">
        <v>5000</v>
      </c>
      <c r="K7" s="16"/>
      <c r="L7" s="17">
        <v>6000</v>
      </c>
    </row>
    <row r="8" spans="1:13" ht="14.25" customHeight="1" x14ac:dyDescent="0.3">
      <c r="A8" s="20" t="s">
        <v>59</v>
      </c>
      <c r="B8" s="21">
        <v>1700</v>
      </c>
      <c r="C8" s="22">
        <v>1700</v>
      </c>
      <c r="E8" s="16"/>
      <c r="F8" s="17"/>
      <c r="H8" s="16" t="s">
        <v>24</v>
      </c>
      <c r="I8" s="17"/>
      <c r="K8" s="16"/>
      <c r="L8" s="17">
        <v>5000</v>
      </c>
    </row>
    <row r="9" spans="1:13" ht="14.25" customHeight="1" x14ac:dyDescent="0.3">
      <c r="A9" s="25" t="s">
        <v>23</v>
      </c>
      <c r="B9" s="26">
        <v>500</v>
      </c>
      <c r="C9" s="22">
        <v>244</v>
      </c>
      <c r="E9" s="16"/>
      <c r="F9" s="17"/>
      <c r="H9" s="16" t="s">
        <v>27</v>
      </c>
      <c r="I9" s="17">
        <v>0</v>
      </c>
      <c r="K9" s="16" t="s">
        <v>15</v>
      </c>
      <c r="L9" s="17">
        <v>200000</v>
      </c>
    </row>
    <row r="10" spans="1:13" ht="14.25" customHeight="1" x14ac:dyDescent="0.3">
      <c r="A10" s="25" t="s">
        <v>25</v>
      </c>
      <c r="B10" s="26">
        <v>400</v>
      </c>
      <c r="C10" s="26">
        <v>0</v>
      </c>
      <c r="E10" s="16"/>
      <c r="F10" s="17"/>
      <c r="H10" s="16" t="s">
        <v>76</v>
      </c>
      <c r="I10" s="17">
        <v>0</v>
      </c>
      <c r="K10" s="16"/>
      <c r="L10" s="17">
        <v>250000</v>
      </c>
    </row>
    <row r="11" spans="1:13" ht="14.25" customHeight="1" x14ac:dyDescent="0.3">
      <c r="A11" s="25" t="s">
        <v>96</v>
      </c>
      <c r="B11" s="26">
        <v>4250</v>
      </c>
      <c r="C11" s="27">
        <v>4250</v>
      </c>
      <c r="E11" s="28"/>
      <c r="F11" s="40"/>
      <c r="H11" s="16" t="s">
        <v>29</v>
      </c>
      <c r="I11" s="40">
        <v>11000</v>
      </c>
      <c r="K11" s="28" t="s">
        <v>2</v>
      </c>
      <c r="L11" s="40">
        <v>50000</v>
      </c>
    </row>
    <row r="12" spans="1:13" ht="14.25" customHeight="1" x14ac:dyDescent="0.3">
      <c r="A12" s="28"/>
      <c r="B12" s="38">
        <f t="shared" ref="B12:C12" si="0">SUM(B3:B11)</f>
        <v>72350</v>
      </c>
      <c r="C12" s="39">
        <f t="shared" si="0"/>
        <v>73694</v>
      </c>
      <c r="E12" s="28"/>
      <c r="F12" s="40">
        <f>SUM(F3:F9)</f>
        <v>0</v>
      </c>
      <c r="H12" s="30"/>
      <c r="I12" s="122">
        <f>SUM(I3:I11)</f>
        <v>140567</v>
      </c>
      <c r="K12" s="16" t="s">
        <v>3</v>
      </c>
      <c r="L12" s="17">
        <v>50000</v>
      </c>
    </row>
    <row r="13" spans="1:13" ht="14.25" customHeight="1" x14ac:dyDescent="0.3">
      <c r="A13" s="16"/>
      <c r="B13" s="17"/>
      <c r="K13" s="16" t="s">
        <v>1</v>
      </c>
      <c r="L13" s="17">
        <v>50000</v>
      </c>
    </row>
    <row r="14" spans="1:13" ht="14.25" customHeight="1" x14ac:dyDescent="0.3">
      <c r="A14" s="149" t="s">
        <v>30</v>
      </c>
      <c r="B14" s="150"/>
      <c r="K14" s="30"/>
      <c r="L14" s="36">
        <f>SUM(L3:L13)</f>
        <v>1051000</v>
      </c>
    </row>
    <row r="15" spans="1:13" ht="14.25" customHeight="1" x14ac:dyDescent="0.3">
      <c r="A15" s="45" t="s">
        <v>32</v>
      </c>
      <c r="B15" s="46">
        <v>9315</v>
      </c>
      <c r="C15" s="47">
        <v>9315</v>
      </c>
      <c r="E15" s="105" t="s">
        <v>33</v>
      </c>
      <c r="F15" s="106"/>
    </row>
    <row r="16" spans="1:13" ht="14.25" customHeight="1" x14ac:dyDescent="0.3">
      <c r="A16" s="48" t="s">
        <v>35</v>
      </c>
      <c r="B16" s="49">
        <v>1000</v>
      </c>
      <c r="C16" s="50">
        <v>980</v>
      </c>
      <c r="E16" s="18" t="s">
        <v>101</v>
      </c>
      <c r="F16" s="19">
        <v>600</v>
      </c>
      <c r="H16" s="153" t="s">
        <v>37</v>
      </c>
      <c r="I16" s="170">
        <v>159242</v>
      </c>
      <c r="K16" s="147" t="s">
        <v>31</v>
      </c>
      <c r="L16" s="44"/>
    </row>
    <row r="17" spans="1:12" ht="14.25" customHeight="1" x14ac:dyDescent="0.3">
      <c r="A17" s="48" t="s">
        <v>39</v>
      </c>
      <c r="B17" s="49">
        <v>2000</v>
      </c>
      <c r="C17" s="50">
        <v>2063</v>
      </c>
      <c r="E17" s="16" t="s">
        <v>102</v>
      </c>
      <c r="F17" s="17">
        <v>600</v>
      </c>
      <c r="G17" s="17"/>
      <c r="H17" s="154"/>
      <c r="I17" s="171"/>
      <c r="J17" s="130"/>
      <c r="K17" s="16" t="s">
        <v>34</v>
      </c>
      <c r="L17" s="33">
        <v>17000</v>
      </c>
    </row>
    <row r="18" spans="1:12" ht="14.25" customHeight="1" x14ac:dyDescent="0.3">
      <c r="A18" s="48" t="s">
        <v>41</v>
      </c>
      <c r="B18" s="49">
        <v>698</v>
      </c>
      <c r="C18" s="50">
        <v>698</v>
      </c>
      <c r="E18" s="16" t="s">
        <v>103</v>
      </c>
      <c r="F18" s="17">
        <v>3400</v>
      </c>
      <c r="H18" s="53" t="s">
        <v>80</v>
      </c>
      <c r="I18" s="148">
        <v>18500</v>
      </c>
      <c r="K18" s="16" t="s">
        <v>38</v>
      </c>
      <c r="L18" s="33">
        <v>17000</v>
      </c>
    </row>
    <row r="19" spans="1:12" ht="14.25" customHeight="1" x14ac:dyDescent="0.3">
      <c r="A19" s="48" t="s">
        <v>43</v>
      </c>
      <c r="B19" s="49">
        <v>130</v>
      </c>
      <c r="C19" s="50">
        <v>130</v>
      </c>
      <c r="E19" s="16" t="s">
        <v>104</v>
      </c>
      <c r="F19" s="17">
        <v>2900</v>
      </c>
      <c r="J19" s="17"/>
      <c r="K19" s="30"/>
      <c r="L19" s="36">
        <f>SUM(L17:L18)</f>
        <v>34000</v>
      </c>
    </row>
    <row r="20" spans="1:12" ht="14.25" customHeight="1" x14ac:dyDescent="0.3">
      <c r="A20" s="23" t="s">
        <v>105</v>
      </c>
      <c r="B20" s="128">
        <v>2105</v>
      </c>
      <c r="C20" s="129">
        <v>2105</v>
      </c>
      <c r="D20" s="5"/>
      <c r="E20" s="16" t="s">
        <v>106</v>
      </c>
      <c r="F20" s="17">
        <v>2800</v>
      </c>
      <c r="H20" s="110" t="s">
        <v>84</v>
      </c>
      <c r="I20" s="111">
        <v>115567</v>
      </c>
    </row>
    <row r="21" spans="1:12" ht="14.25" customHeight="1" x14ac:dyDescent="0.3">
      <c r="A21" s="25" t="s">
        <v>107</v>
      </c>
      <c r="B21" s="26">
        <v>7439</v>
      </c>
      <c r="C21" s="27">
        <v>7439</v>
      </c>
      <c r="E21" s="16" t="s">
        <v>108</v>
      </c>
      <c r="F21" s="17">
        <v>700</v>
      </c>
      <c r="H21" s="113"/>
      <c r="I21" s="114"/>
      <c r="K21" s="60" t="s">
        <v>45</v>
      </c>
      <c r="L21" s="61"/>
    </row>
    <row r="22" spans="1:12" ht="14.25" customHeight="1" x14ac:dyDescent="0.3">
      <c r="A22" s="25" t="s">
        <v>82</v>
      </c>
      <c r="B22" s="26">
        <v>20000</v>
      </c>
      <c r="C22" s="27">
        <v>19143</v>
      </c>
      <c r="E22" s="16"/>
      <c r="F22" s="17"/>
      <c r="H22" s="113" t="s">
        <v>26</v>
      </c>
      <c r="I22" s="114"/>
      <c r="K22" s="16" t="s">
        <v>48</v>
      </c>
      <c r="L22" s="17">
        <v>60000</v>
      </c>
    </row>
    <row r="23" spans="1:12" ht="14.25" customHeight="1" x14ac:dyDescent="0.3">
      <c r="A23" s="23" t="s">
        <v>53</v>
      </c>
      <c r="B23" s="128">
        <v>3000</v>
      </c>
      <c r="C23" s="129">
        <v>3000</v>
      </c>
      <c r="E23" s="16"/>
      <c r="F23" s="17"/>
      <c r="H23" s="113" t="s">
        <v>20</v>
      </c>
      <c r="I23" s="114">
        <v>6000</v>
      </c>
      <c r="K23" s="16"/>
      <c r="L23" s="17"/>
    </row>
    <row r="24" spans="1:12" ht="14.25" customHeight="1" x14ac:dyDescent="0.3">
      <c r="A24" s="16" t="s">
        <v>22</v>
      </c>
      <c r="B24" s="32">
        <v>5000</v>
      </c>
      <c r="C24" s="17">
        <v>5000</v>
      </c>
      <c r="E24" s="16"/>
      <c r="F24" s="17"/>
      <c r="H24" s="113" t="s">
        <v>88</v>
      </c>
      <c r="I24" s="114">
        <v>8000</v>
      </c>
      <c r="K24" s="16" t="s">
        <v>89</v>
      </c>
      <c r="L24" s="17">
        <v>95000</v>
      </c>
    </row>
    <row r="25" spans="1:12" ht="14.25" customHeight="1" x14ac:dyDescent="0.3">
      <c r="A25" s="28"/>
      <c r="B25" s="38">
        <f t="shared" ref="B25:C25" si="1">SUM(B15:B24)</f>
        <v>50687</v>
      </c>
      <c r="C25" s="39">
        <f t="shared" si="1"/>
        <v>49873</v>
      </c>
      <c r="E25" s="28"/>
      <c r="F25" s="40"/>
      <c r="H25" s="113" t="s">
        <v>24</v>
      </c>
      <c r="I25" s="114"/>
      <c r="J25" s="17"/>
      <c r="K25" s="30"/>
      <c r="L25" s="36">
        <f>SUM(L22:L24)</f>
        <v>155000</v>
      </c>
    </row>
    <row r="26" spans="1:12" ht="14.25" customHeight="1" x14ac:dyDescent="0.3">
      <c r="A26" s="5" t="s">
        <v>57</v>
      </c>
      <c r="B26" s="32">
        <v>5000</v>
      </c>
      <c r="C26" s="17"/>
      <c r="E26" s="28" t="s">
        <v>56</v>
      </c>
      <c r="F26" s="40">
        <f>SUM(F16:F25)</f>
        <v>11000</v>
      </c>
      <c r="H26" s="113" t="s">
        <v>29</v>
      </c>
      <c r="I26" s="114">
        <v>11000</v>
      </c>
    </row>
    <row r="27" spans="1:12" ht="14.25" customHeight="1" x14ac:dyDescent="0.3">
      <c r="A27" s="16" t="s">
        <v>20</v>
      </c>
      <c r="B27" s="32">
        <v>6000</v>
      </c>
      <c r="C27" s="17">
        <v>6000</v>
      </c>
      <c r="H27" s="116" t="s">
        <v>80</v>
      </c>
      <c r="I27" s="114">
        <v>18500</v>
      </c>
      <c r="K27" s="80" t="s">
        <v>56</v>
      </c>
      <c r="L27" s="81">
        <f>SUM(O11,L19,L25)</f>
        <v>189000</v>
      </c>
    </row>
    <row r="28" spans="1:12" ht="14.25" customHeight="1" x14ac:dyDescent="0.3">
      <c r="A28" s="16" t="s">
        <v>24</v>
      </c>
      <c r="B28" s="32">
        <v>5000</v>
      </c>
      <c r="C28" s="17">
        <v>0</v>
      </c>
      <c r="H28" s="117" t="s">
        <v>91</v>
      </c>
      <c r="I28" s="118">
        <f>SUM(I20:I27)</f>
        <v>159067</v>
      </c>
    </row>
    <row r="29" spans="1:12" ht="14.25" customHeight="1" x14ac:dyDescent="0.3">
      <c r="A29" s="84" t="s">
        <v>56</v>
      </c>
      <c r="B29" s="85">
        <f>SUM(B12,B25,B26,B27,B28)</f>
        <v>139037</v>
      </c>
      <c r="C29" s="39">
        <f>SUM(C12,C25:C28)</f>
        <v>129567</v>
      </c>
      <c r="K29" s="28" t="s">
        <v>100</v>
      </c>
      <c r="L29" s="29">
        <v>17000</v>
      </c>
    </row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H16:H17"/>
    <mergeCell ref="I16:I17"/>
    <mergeCell ref="A1:B1"/>
    <mergeCell ref="A2:B2"/>
    <mergeCell ref="H2:I2"/>
    <mergeCell ref="K2:L2"/>
    <mergeCell ref="A14:B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July-25</vt:lpstr>
      <vt:lpstr>June-25</vt:lpstr>
      <vt:lpstr>May-25</vt:lpstr>
      <vt:lpstr>Mar-25</vt:lpstr>
      <vt:lpstr>Feb-25</vt:lpstr>
      <vt:lpstr>Jan-25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Pazhani M</dc:creator>
  <cp:lastModifiedBy>Pazhani M</cp:lastModifiedBy>
  <dcterms:created xsi:type="dcterms:W3CDTF">2024-01-03T05:13:48Z</dcterms:created>
  <dcterms:modified xsi:type="dcterms:W3CDTF">2025-08-05T19:43:18Z</dcterms:modified>
</cp:coreProperties>
</file>