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2C66A213-D7B2-4CEB-8459-10F3EB4BC75E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全国" sheetId="1" r:id="rId1"/>
    <sheet name="湖北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4" i="1" l="1"/>
  <c r="G2" i="1" l="1"/>
  <c r="F2" i="1"/>
  <c r="E2" i="1"/>
  <c r="D2" i="1"/>
  <c r="C2" i="1"/>
  <c r="J23" i="1"/>
  <c r="I23" i="1"/>
  <c r="H23" i="1"/>
  <c r="J22" i="1" l="1"/>
  <c r="I22" i="1"/>
  <c r="H22" i="1"/>
  <c r="J21" i="1" l="1"/>
  <c r="I21" i="1"/>
  <c r="H21" i="1"/>
  <c r="J20" i="1" l="1"/>
  <c r="I20" i="1"/>
  <c r="H20" i="1"/>
  <c r="J19" i="1" l="1"/>
  <c r="I19" i="1"/>
  <c r="H19" i="1"/>
  <c r="J18" i="1" l="1"/>
  <c r="I18" i="1"/>
  <c r="H18" i="1"/>
  <c r="J17" i="1" l="1"/>
  <c r="I17" i="1"/>
  <c r="H17" i="1"/>
  <c r="J16" i="1" l="1"/>
  <c r="I16" i="1"/>
  <c r="H16" i="1"/>
  <c r="J15" i="1" l="1"/>
  <c r="I15" i="1"/>
  <c r="H15" i="1"/>
</calcChain>
</file>

<file path=xl/sharedStrings.xml><?xml version="1.0" encoding="utf-8"?>
<sst xmlns="http://schemas.openxmlformats.org/spreadsheetml/2006/main" count="40" uniqueCount="23">
  <si>
    <t>出院</t>
    <phoneticPr fontId="1" type="noConversion"/>
  </si>
  <si>
    <t>疑似</t>
    <phoneticPr fontId="1" type="noConversion"/>
  </si>
  <si>
    <t>1.29</t>
    <phoneticPr fontId="1" type="noConversion"/>
  </si>
  <si>
    <t>死亡</t>
    <phoneticPr fontId="1" type="noConversion"/>
  </si>
  <si>
    <t>重症</t>
    <phoneticPr fontId="1" type="noConversion"/>
  </si>
  <si>
    <t>确诊</t>
    <phoneticPr fontId="1" type="noConversion"/>
  </si>
  <si>
    <t>1.30</t>
    <phoneticPr fontId="1" type="noConversion"/>
  </si>
  <si>
    <t>1.31</t>
    <phoneticPr fontId="1" type="noConversion"/>
  </si>
  <si>
    <t>2.1</t>
    <phoneticPr fontId="1" type="noConversion"/>
  </si>
  <si>
    <t>2.2</t>
    <phoneticPr fontId="1" type="noConversion"/>
  </si>
  <si>
    <t>合计</t>
    <phoneticPr fontId="1" type="noConversion"/>
  </si>
  <si>
    <t>线性</t>
    <phoneticPr fontId="1" type="noConversion"/>
  </si>
  <si>
    <t>多项式</t>
    <phoneticPr fontId="1" type="noConversion"/>
  </si>
  <si>
    <t>指数</t>
    <phoneticPr fontId="1" type="noConversion"/>
  </si>
  <si>
    <t>2.3</t>
    <phoneticPr fontId="1" type="noConversion"/>
  </si>
  <si>
    <t>2.4</t>
    <phoneticPr fontId="1" type="noConversion"/>
  </si>
  <si>
    <t>2.5</t>
    <phoneticPr fontId="1" type="noConversion"/>
  </si>
  <si>
    <t>2.6</t>
    <phoneticPr fontId="1" type="noConversion"/>
  </si>
  <si>
    <t>2.7</t>
    <phoneticPr fontId="1" type="noConversion"/>
  </si>
  <si>
    <t>2.8</t>
    <phoneticPr fontId="1" type="noConversion"/>
  </si>
  <si>
    <t>2.9</t>
    <phoneticPr fontId="1" type="noConversion"/>
  </si>
  <si>
    <t>2.10</t>
    <phoneticPr fontId="1" type="noConversion"/>
  </si>
  <si>
    <t>2.11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</si>
</sst>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38310305551429"/>
          <c:y val="4.4057617797775277E-2"/>
          <c:w val="0.72601941266775605"/>
          <c:h val="0.91188476440444943"/>
        </c:manualLayout>
      </c:layout>
      <c:scatterChart>
        <c:scatterStyle val="lineMarker"/>
        <c:varyColors val="0"/>
        <c:ser>
          <c:idx val="0"/>
          <c:order val="0"/>
          <c:tx>
            <c:strRef>
              <c:f>全国!$C$1</c:f>
              <c:strCache>
                <c:ptCount val="1"/>
                <c:pt idx="0">
                  <c:v>确诊</c:v>
                </c:pt>
              </c:strCache>
            </c:strRef>
          </c:tx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name>趋势</c:name>
            <c:trendlineType val="linear"/>
            <c:dispRSqr val="1"/>
            <c:dispEq val="1"/>
            <c:trendlineLbl>
              <c:layout>
                <c:manualLayout>
                  <c:x val="-0.17201678799584014"/>
                  <c:y val="5.6552305961754777E-3"/>
                </c:manualLayout>
              </c:layout>
              <c:numFmt formatCode="General" sourceLinked="0"/>
            </c:trendlineLbl>
          </c:trendline>
          <c:xVal>
            <c:strRef>
              <c:f>全国!$B$3:$B$23</c:f>
              <c:strCache>
                <c:ptCount val="21"/>
                <c:pt idx="0">
                  <c:v>1.21</c:v>
                </c:pt>
                <c:pt idx="1">
                  <c:v>1.22</c:v>
                </c:pt>
                <c:pt idx="2">
                  <c:v>1.23</c:v>
                </c:pt>
                <c:pt idx="3">
                  <c:v>1.24</c:v>
                </c:pt>
                <c:pt idx="4">
                  <c:v>1.25</c:v>
                </c:pt>
                <c:pt idx="5">
                  <c:v>1.26</c:v>
                </c:pt>
                <c:pt idx="6">
                  <c:v>1.27</c:v>
                </c:pt>
                <c:pt idx="7">
                  <c:v>1.28</c:v>
                </c:pt>
                <c:pt idx="8">
                  <c:v>1.29</c:v>
                </c:pt>
                <c:pt idx="9">
                  <c:v>1.30</c:v>
                </c:pt>
                <c:pt idx="10">
                  <c:v>1.31</c:v>
                </c:pt>
                <c:pt idx="11">
                  <c:v>2.1</c:v>
                </c:pt>
                <c:pt idx="12">
                  <c:v>2.2</c:v>
                </c:pt>
                <c:pt idx="13">
                  <c:v>2.3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2.10</c:v>
                </c:pt>
              </c:strCache>
            </c:strRef>
          </c:xVal>
          <c:yVal>
            <c:numRef>
              <c:f>全国!$C$3:$C$23</c:f>
              <c:numCache>
                <c:formatCode>General</c:formatCode>
                <c:ptCount val="21"/>
                <c:pt idx="0">
                  <c:v>77</c:v>
                </c:pt>
                <c:pt idx="1">
                  <c:v>149</c:v>
                </c:pt>
                <c:pt idx="2">
                  <c:v>571</c:v>
                </c:pt>
                <c:pt idx="3">
                  <c:v>444</c:v>
                </c:pt>
                <c:pt idx="4">
                  <c:v>688</c:v>
                </c:pt>
                <c:pt idx="5">
                  <c:v>769</c:v>
                </c:pt>
                <c:pt idx="6">
                  <c:v>1771</c:v>
                </c:pt>
                <c:pt idx="7">
                  <c:v>1459</c:v>
                </c:pt>
                <c:pt idx="8">
                  <c:v>1737</c:v>
                </c:pt>
                <c:pt idx="9">
                  <c:v>1982</c:v>
                </c:pt>
                <c:pt idx="10">
                  <c:v>2102</c:v>
                </c:pt>
                <c:pt idx="11">
                  <c:v>2590</c:v>
                </c:pt>
                <c:pt idx="12">
                  <c:v>2829</c:v>
                </c:pt>
                <c:pt idx="13">
                  <c:v>3235</c:v>
                </c:pt>
                <c:pt idx="14">
                  <c:v>3887</c:v>
                </c:pt>
                <c:pt idx="15">
                  <c:v>3694</c:v>
                </c:pt>
                <c:pt idx="16">
                  <c:v>3143</c:v>
                </c:pt>
                <c:pt idx="17">
                  <c:v>3399</c:v>
                </c:pt>
                <c:pt idx="18">
                  <c:v>2656</c:v>
                </c:pt>
                <c:pt idx="19">
                  <c:v>3062</c:v>
                </c:pt>
                <c:pt idx="20">
                  <c:v>2478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3A-4D4A-944D-548BCEBFB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54368"/>
        <c:axId val="129364352"/>
      </c:scatterChart>
      <c:valAx>
        <c:axId val="12935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9364352"/>
        <c:crosses val="autoZero"/>
        <c:crossBetween val="midCat"/>
      </c:valAx>
      <c:valAx>
        <c:axId val="12936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354368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全国!$C$1</c:f>
              <c:strCache>
                <c:ptCount val="1"/>
                <c:pt idx="0">
                  <c:v>确诊</c:v>
                </c:pt>
              </c:strCache>
            </c:strRef>
          </c:tx>
          <c:marker>
            <c:symbol val="none"/>
          </c:marker>
          <c:cat>
            <c:strRef>
              <c:f>全国!$B$3:$B$23</c:f>
              <c:strCache>
                <c:ptCount val="21"/>
                <c:pt idx="0">
                  <c:v>1.21</c:v>
                </c:pt>
                <c:pt idx="1">
                  <c:v>1.22</c:v>
                </c:pt>
                <c:pt idx="2">
                  <c:v>1.23</c:v>
                </c:pt>
                <c:pt idx="3">
                  <c:v>1.24</c:v>
                </c:pt>
                <c:pt idx="4">
                  <c:v>1.25</c:v>
                </c:pt>
                <c:pt idx="5">
                  <c:v>1.26</c:v>
                </c:pt>
                <c:pt idx="6">
                  <c:v>1.27</c:v>
                </c:pt>
                <c:pt idx="7">
                  <c:v>1.28</c:v>
                </c:pt>
                <c:pt idx="8">
                  <c:v>1.29</c:v>
                </c:pt>
                <c:pt idx="9">
                  <c:v>1.30</c:v>
                </c:pt>
                <c:pt idx="10">
                  <c:v>1.31</c:v>
                </c:pt>
                <c:pt idx="11">
                  <c:v>2.1</c:v>
                </c:pt>
                <c:pt idx="12">
                  <c:v>2.2</c:v>
                </c:pt>
                <c:pt idx="13">
                  <c:v>2.3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2.10</c:v>
                </c:pt>
              </c:strCache>
            </c:strRef>
          </c:cat>
          <c:val>
            <c:numRef>
              <c:f>全国!$C$3:$C$23</c:f>
              <c:numCache>
                <c:formatCode>General</c:formatCode>
                <c:ptCount val="21"/>
                <c:pt idx="0">
                  <c:v>77</c:v>
                </c:pt>
                <c:pt idx="1">
                  <c:v>149</c:v>
                </c:pt>
                <c:pt idx="2">
                  <c:v>571</c:v>
                </c:pt>
                <c:pt idx="3">
                  <c:v>444</c:v>
                </c:pt>
                <c:pt idx="4">
                  <c:v>688</c:v>
                </c:pt>
                <c:pt idx="5">
                  <c:v>769</c:v>
                </c:pt>
                <c:pt idx="6">
                  <c:v>1771</c:v>
                </c:pt>
                <c:pt idx="7">
                  <c:v>1459</c:v>
                </c:pt>
                <c:pt idx="8">
                  <c:v>1737</c:v>
                </c:pt>
                <c:pt idx="9">
                  <c:v>1982</c:v>
                </c:pt>
                <c:pt idx="10">
                  <c:v>2102</c:v>
                </c:pt>
                <c:pt idx="11">
                  <c:v>2590</c:v>
                </c:pt>
                <c:pt idx="12">
                  <c:v>2829</c:v>
                </c:pt>
                <c:pt idx="13">
                  <c:v>3235</c:v>
                </c:pt>
                <c:pt idx="14">
                  <c:v>3887</c:v>
                </c:pt>
                <c:pt idx="15">
                  <c:v>3694</c:v>
                </c:pt>
                <c:pt idx="16">
                  <c:v>3143</c:v>
                </c:pt>
                <c:pt idx="17">
                  <c:v>3399</c:v>
                </c:pt>
                <c:pt idx="18">
                  <c:v>2656</c:v>
                </c:pt>
                <c:pt idx="19">
                  <c:v>3062</c:v>
                </c:pt>
                <c:pt idx="20">
                  <c:v>2478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F-4607-997C-0CD78749E3A6}"/>
            </c:ext>
          </c:extLst>
        </c:ser>
        <c:ser>
          <c:idx val="1"/>
          <c:order val="1"/>
          <c:tx>
            <c:strRef>
              <c:f>全国!$D$1</c:f>
              <c:strCache>
                <c:ptCount val="1"/>
                <c:pt idx="0">
                  <c:v>疑似</c:v>
                </c:pt>
              </c:strCache>
            </c:strRef>
          </c:tx>
          <c:marker>
            <c:symbol val="none"/>
          </c:marker>
          <c:cat>
            <c:strRef>
              <c:f>全国!$B$3:$B$23</c:f>
              <c:strCache>
                <c:ptCount val="21"/>
                <c:pt idx="0">
                  <c:v>1.21</c:v>
                </c:pt>
                <c:pt idx="1">
                  <c:v>1.22</c:v>
                </c:pt>
                <c:pt idx="2">
                  <c:v>1.23</c:v>
                </c:pt>
                <c:pt idx="3">
                  <c:v>1.24</c:v>
                </c:pt>
                <c:pt idx="4">
                  <c:v>1.25</c:v>
                </c:pt>
                <c:pt idx="5">
                  <c:v>1.26</c:v>
                </c:pt>
                <c:pt idx="6">
                  <c:v>1.27</c:v>
                </c:pt>
                <c:pt idx="7">
                  <c:v>1.28</c:v>
                </c:pt>
                <c:pt idx="8">
                  <c:v>1.29</c:v>
                </c:pt>
                <c:pt idx="9">
                  <c:v>1.30</c:v>
                </c:pt>
                <c:pt idx="10">
                  <c:v>1.31</c:v>
                </c:pt>
                <c:pt idx="11">
                  <c:v>2.1</c:v>
                </c:pt>
                <c:pt idx="12">
                  <c:v>2.2</c:v>
                </c:pt>
                <c:pt idx="13">
                  <c:v>2.3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2.10</c:v>
                </c:pt>
              </c:strCache>
            </c:strRef>
          </c:cat>
          <c:val>
            <c:numRef>
              <c:f>全国!$D$3:$D$23</c:f>
              <c:numCache>
                <c:formatCode>General</c:formatCode>
                <c:ptCount val="21"/>
                <c:pt idx="0">
                  <c:v>27</c:v>
                </c:pt>
                <c:pt idx="1">
                  <c:v>26</c:v>
                </c:pt>
                <c:pt idx="2">
                  <c:v>393</c:v>
                </c:pt>
                <c:pt idx="3">
                  <c:v>1118</c:v>
                </c:pt>
                <c:pt idx="4">
                  <c:v>1309</c:v>
                </c:pt>
                <c:pt idx="5">
                  <c:v>3806</c:v>
                </c:pt>
                <c:pt idx="6">
                  <c:v>2077</c:v>
                </c:pt>
                <c:pt idx="7">
                  <c:v>3248</c:v>
                </c:pt>
                <c:pt idx="8">
                  <c:v>4148</c:v>
                </c:pt>
                <c:pt idx="9">
                  <c:v>4812</c:v>
                </c:pt>
                <c:pt idx="10">
                  <c:v>5019</c:v>
                </c:pt>
                <c:pt idx="11">
                  <c:v>4562</c:v>
                </c:pt>
                <c:pt idx="12">
                  <c:v>5173</c:v>
                </c:pt>
                <c:pt idx="13">
                  <c:v>5072</c:v>
                </c:pt>
                <c:pt idx="14">
                  <c:v>3971</c:v>
                </c:pt>
                <c:pt idx="15">
                  <c:v>5328</c:v>
                </c:pt>
                <c:pt idx="16">
                  <c:v>4833</c:v>
                </c:pt>
                <c:pt idx="17">
                  <c:v>4214</c:v>
                </c:pt>
                <c:pt idx="18">
                  <c:v>3916</c:v>
                </c:pt>
                <c:pt idx="19">
                  <c:v>4008</c:v>
                </c:pt>
                <c:pt idx="20">
                  <c:v>3536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1F-4607-997C-0CD78749E3A6}"/>
            </c:ext>
          </c:extLst>
        </c:ser>
        <c:ser>
          <c:idx val="2"/>
          <c:order val="2"/>
          <c:tx>
            <c:strRef>
              <c:f>全国!$E$1</c:f>
              <c:strCache>
                <c:ptCount val="1"/>
                <c:pt idx="0">
                  <c:v>重症</c:v>
                </c:pt>
              </c:strCache>
            </c:strRef>
          </c:tx>
          <c:marker>
            <c:symbol val="none"/>
          </c:marker>
          <c:cat>
            <c:strRef>
              <c:f>全国!$B$3:$B$23</c:f>
              <c:strCache>
                <c:ptCount val="21"/>
                <c:pt idx="0">
                  <c:v>1.21</c:v>
                </c:pt>
                <c:pt idx="1">
                  <c:v>1.22</c:v>
                </c:pt>
                <c:pt idx="2">
                  <c:v>1.23</c:v>
                </c:pt>
                <c:pt idx="3">
                  <c:v>1.24</c:v>
                </c:pt>
                <c:pt idx="4">
                  <c:v>1.25</c:v>
                </c:pt>
                <c:pt idx="5">
                  <c:v>1.26</c:v>
                </c:pt>
                <c:pt idx="6">
                  <c:v>1.27</c:v>
                </c:pt>
                <c:pt idx="7">
                  <c:v>1.28</c:v>
                </c:pt>
                <c:pt idx="8">
                  <c:v>1.29</c:v>
                </c:pt>
                <c:pt idx="9">
                  <c:v>1.30</c:v>
                </c:pt>
                <c:pt idx="10">
                  <c:v>1.31</c:v>
                </c:pt>
                <c:pt idx="11">
                  <c:v>2.1</c:v>
                </c:pt>
                <c:pt idx="12">
                  <c:v>2.2</c:v>
                </c:pt>
                <c:pt idx="13">
                  <c:v>2.3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2.10</c:v>
                </c:pt>
              </c:strCache>
            </c:strRef>
          </c:cat>
          <c:val>
            <c:numRef>
              <c:f>全国!$E$3:$E$23</c:f>
              <c:numCache>
                <c:formatCode>General</c:formatCode>
                <c:ptCount val="21"/>
                <c:pt idx="1">
                  <c:v>102</c:v>
                </c:pt>
                <c:pt idx="2">
                  <c:v>95</c:v>
                </c:pt>
                <c:pt idx="4">
                  <c:v>87</c:v>
                </c:pt>
                <c:pt idx="5">
                  <c:v>137</c:v>
                </c:pt>
                <c:pt idx="6">
                  <c:v>515</c:v>
                </c:pt>
                <c:pt idx="7">
                  <c:v>263</c:v>
                </c:pt>
                <c:pt idx="8">
                  <c:v>131</c:v>
                </c:pt>
                <c:pt idx="9">
                  <c:v>157</c:v>
                </c:pt>
                <c:pt idx="10">
                  <c:v>268</c:v>
                </c:pt>
                <c:pt idx="11">
                  <c:v>315</c:v>
                </c:pt>
                <c:pt idx="12">
                  <c:v>186</c:v>
                </c:pt>
                <c:pt idx="13">
                  <c:v>492</c:v>
                </c:pt>
                <c:pt idx="14">
                  <c:v>431</c:v>
                </c:pt>
                <c:pt idx="15">
                  <c:v>640</c:v>
                </c:pt>
                <c:pt idx="16">
                  <c:v>962</c:v>
                </c:pt>
                <c:pt idx="17">
                  <c:v>1280</c:v>
                </c:pt>
                <c:pt idx="18">
                  <c:v>87</c:v>
                </c:pt>
                <c:pt idx="19">
                  <c:v>296</c:v>
                </c:pt>
                <c:pt idx="20">
                  <c:v>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1F-4607-997C-0CD78749E3A6}"/>
            </c:ext>
          </c:extLst>
        </c:ser>
        <c:ser>
          <c:idx val="3"/>
          <c:order val="3"/>
          <c:tx>
            <c:strRef>
              <c:f>全国!$F$1</c:f>
              <c:strCache>
                <c:ptCount val="1"/>
                <c:pt idx="0">
                  <c:v>死亡</c:v>
                </c:pt>
              </c:strCache>
            </c:strRef>
          </c:tx>
          <c:marker>
            <c:symbol val="none"/>
          </c:marker>
          <c:cat>
            <c:strRef>
              <c:f>全国!$B$3:$B$23</c:f>
              <c:strCache>
                <c:ptCount val="21"/>
                <c:pt idx="0">
                  <c:v>1.21</c:v>
                </c:pt>
                <c:pt idx="1">
                  <c:v>1.22</c:v>
                </c:pt>
                <c:pt idx="2">
                  <c:v>1.23</c:v>
                </c:pt>
                <c:pt idx="3">
                  <c:v>1.24</c:v>
                </c:pt>
                <c:pt idx="4">
                  <c:v>1.25</c:v>
                </c:pt>
                <c:pt idx="5">
                  <c:v>1.26</c:v>
                </c:pt>
                <c:pt idx="6">
                  <c:v>1.27</c:v>
                </c:pt>
                <c:pt idx="7">
                  <c:v>1.28</c:v>
                </c:pt>
                <c:pt idx="8">
                  <c:v>1.29</c:v>
                </c:pt>
                <c:pt idx="9">
                  <c:v>1.30</c:v>
                </c:pt>
                <c:pt idx="10">
                  <c:v>1.31</c:v>
                </c:pt>
                <c:pt idx="11">
                  <c:v>2.1</c:v>
                </c:pt>
                <c:pt idx="12">
                  <c:v>2.2</c:v>
                </c:pt>
                <c:pt idx="13">
                  <c:v>2.3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2.10</c:v>
                </c:pt>
              </c:strCache>
            </c:strRef>
          </c:cat>
          <c:val>
            <c:numRef>
              <c:f>全国!$F$3:$F$23</c:f>
              <c:numCache>
                <c:formatCode>General</c:formatCode>
                <c:ptCount val="21"/>
                <c:pt idx="1">
                  <c:v>3</c:v>
                </c:pt>
                <c:pt idx="2">
                  <c:v>17</c:v>
                </c:pt>
                <c:pt idx="3">
                  <c:v>16</c:v>
                </c:pt>
                <c:pt idx="4">
                  <c:v>15</c:v>
                </c:pt>
                <c:pt idx="5">
                  <c:v>24</c:v>
                </c:pt>
                <c:pt idx="6">
                  <c:v>26</c:v>
                </c:pt>
                <c:pt idx="7">
                  <c:v>26</c:v>
                </c:pt>
                <c:pt idx="8">
                  <c:v>38</c:v>
                </c:pt>
                <c:pt idx="9">
                  <c:v>43</c:v>
                </c:pt>
                <c:pt idx="10">
                  <c:v>46</c:v>
                </c:pt>
                <c:pt idx="11">
                  <c:v>45</c:v>
                </c:pt>
                <c:pt idx="12">
                  <c:v>57</c:v>
                </c:pt>
                <c:pt idx="13">
                  <c:v>64</c:v>
                </c:pt>
                <c:pt idx="14">
                  <c:v>65</c:v>
                </c:pt>
                <c:pt idx="15">
                  <c:v>73</c:v>
                </c:pt>
                <c:pt idx="16">
                  <c:v>73</c:v>
                </c:pt>
                <c:pt idx="17">
                  <c:v>86</c:v>
                </c:pt>
                <c:pt idx="18">
                  <c:v>89</c:v>
                </c:pt>
                <c:pt idx="19">
                  <c:v>97</c:v>
                </c:pt>
                <c:pt idx="20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3F-48EF-95C3-CA91328A8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10176"/>
        <c:axId val="129411712"/>
      </c:lineChart>
      <c:catAx>
        <c:axId val="129410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9411712"/>
        <c:crosses val="autoZero"/>
        <c:auto val="1"/>
        <c:lblAlgn val="ctr"/>
        <c:lblOffset val="100"/>
        <c:noMultiLvlLbl val="0"/>
      </c:catAx>
      <c:valAx>
        <c:axId val="129411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410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全国!$C$1</c:f>
              <c:strCache>
                <c:ptCount val="1"/>
                <c:pt idx="0">
                  <c:v>确诊</c:v>
                </c:pt>
              </c:strCache>
            </c:strRef>
          </c:tx>
          <c:invertIfNegative val="0"/>
          <c:cat>
            <c:strRef>
              <c:f>全国!$B$3:$B$23</c:f>
              <c:strCache>
                <c:ptCount val="21"/>
                <c:pt idx="0">
                  <c:v>1.21</c:v>
                </c:pt>
                <c:pt idx="1">
                  <c:v>1.22</c:v>
                </c:pt>
                <c:pt idx="2">
                  <c:v>1.23</c:v>
                </c:pt>
                <c:pt idx="3">
                  <c:v>1.24</c:v>
                </c:pt>
                <c:pt idx="4">
                  <c:v>1.25</c:v>
                </c:pt>
                <c:pt idx="5">
                  <c:v>1.26</c:v>
                </c:pt>
                <c:pt idx="6">
                  <c:v>1.27</c:v>
                </c:pt>
                <c:pt idx="7">
                  <c:v>1.28</c:v>
                </c:pt>
                <c:pt idx="8">
                  <c:v>1.29</c:v>
                </c:pt>
                <c:pt idx="9">
                  <c:v>1.30</c:v>
                </c:pt>
                <c:pt idx="10">
                  <c:v>1.31</c:v>
                </c:pt>
                <c:pt idx="11">
                  <c:v>2.1</c:v>
                </c:pt>
                <c:pt idx="12">
                  <c:v>2.2</c:v>
                </c:pt>
                <c:pt idx="13">
                  <c:v>2.3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2.10</c:v>
                </c:pt>
              </c:strCache>
            </c:strRef>
          </c:cat>
          <c:val>
            <c:numRef>
              <c:f>全国!$C$3:$C$23</c:f>
              <c:numCache>
                <c:formatCode>General</c:formatCode>
                <c:ptCount val="21"/>
                <c:pt idx="0">
                  <c:v>77</c:v>
                </c:pt>
                <c:pt idx="1">
                  <c:v>149</c:v>
                </c:pt>
                <c:pt idx="2">
                  <c:v>571</c:v>
                </c:pt>
                <c:pt idx="3">
                  <c:v>444</c:v>
                </c:pt>
                <c:pt idx="4">
                  <c:v>688</c:v>
                </c:pt>
                <c:pt idx="5">
                  <c:v>769</c:v>
                </c:pt>
                <c:pt idx="6">
                  <c:v>1771</c:v>
                </c:pt>
                <c:pt idx="7">
                  <c:v>1459</c:v>
                </c:pt>
                <c:pt idx="8">
                  <c:v>1737</c:v>
                </c:pt>
                <c:pt idx="9">
                  <c:v>1982</c:v>
                </c:pt>
                <c:pt idx="10">
                  <c:v>2102</c:v>
                </c:pt>
                <c:pt idx="11">
                  <c:v>2590</c:v>
                </c:pt>
                <c:pt idx="12">
                  <c:v>2829</c:v>
                </c:pt>
                <c:pt idx="13">
                  <c:v>3235</c:v>
                </c:pt>
                <c:pt idx="14">
                  <c:v>3887</c:v>
                </c:pt>
                <c:pt idx="15">
                  <c:v>3694</c:v>
                </c:pt>
                <c:pt idx="16">
                  <c:v>3143</c:v>
                </c:pt>
                <c:pt idx="17">
                  <c:v>3399</c:v>
                </c:pt>
                <c:pt idx="18">
                  <c:v>2656</c:v>
                </c:pt>
                <c:pt idx="19">
                  <c:v>3062</c:v>
                </c:pt>
                <c:pt idx="20">
                  <c:v>2478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A3-4125-AB08-66B77DC28B5F}"/>
            </c:ext>
          </c:extLst>
        </c:ser>
        <c:ser>
          <c:idx val="1"/>
          <c:order val="1"/>
          <c:tx>
            <c:strRef>
              <c:f>全国!$D$1</c:f>
              <c:strCache>
                <c:ptCount val="1"/>
                <c:pt idx="0">
                  <c:v>疑似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全国!$B$3:$B$23</c:f>
              <c:strCache>
                <c:ptCount val="21"/>
                <c:pt idx="0">
                  <c:v>1.21</c:v>
                </c:pt>
                <c:pt idx="1">
                  <c:v>1.22</c:v>
                </c:pt>
                <c:pt idx="2">
                  <c:v>1.23</c:v>
                </c:pt>
                <c:pt idx="3">
                  <c:v>1.24</c:v>
                </c:pt>
                <c:pt idx="4">
                  <c:v>1.25</c:v>
                </c:pt>
                <c:pt idx="5">
                  <c:v>1.26</c:v>
                </c:pt>
                <c:pt idx="6">
                  <c:v>1.27</c:v>
                </c:pt>
                <c:pt idx="7">
                  <c:v>1.28</c:v>
                </c:pt>
                <c:pt idx="8">
                  <c:v>1.29</c:v>
                </c:pt>
                <c:pt idx="9">
                  <c:v>1.30</c:v>
                </c:pt>
                <c:pt idx="10">
                  <c:v>1.31</c:v>
                </c:pt>
                <c:pt idx="11">
                  <c:v>2.1</c:v>
                </c:pt>
                <c:pt idx="12">
                  <c:v>2.2</c:v>
                </c:pt>
                <c:pt idx="13">
                  <c:v>2.3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2.10</c:v>
                </c:pt>
              </c:strCache>
            </c:strRef>
          </c:cat>
          <c:val>
            <c:numRef>
              <c:f>全国!$D$3:$D$23</c:f>
              <c:numCache>
                <c:formatCode>General</c:formatCode>
                <c:ptCount val="21"/>
                <c:pt idx="0">
                  <c:v>27</c:v>
                </c:pt>
                <c:pt idx="1">
                  <c:v>26</c:v>
                </c:pt>
                <c:pt idx="2">
                  <c:v>393</c:v>
                </c:pt>
                <c:pt idx="3">
                  <c:v>1118</c:v>
                </c:pt>
                <c:pt idx="4">
                  <c:v>1309</c:v>
                </c:pt>
                <c:pt idx="5">
                  <c:v>3806</c:v>
                </c:pt>
                <c:pt idx="6">
                  <c:v>2077</c:v>
                </c:pt>
                <c:pt idx="7">
                  <c:v>3248</c:v>
                </c:pt>
                <c:pt idx="8">
                  <c:v>4148</c:v>
                </c:pt>
                <c:pt idx="9">
                  <c:v>4812</c:v>
                </c:pt>
                <c:pt idx="10">
                  <c:v>5019</c:v>
                </c:pt>
                <c:pt idx="11">
                  <c:v>4562</c:v>
                </c:pt>
                <c:pt idx="12">
                  <c:v>5173</c:v>
                </c:pt>
                <c:pt idx="13">
                  <c:v>5072</c:v>
                </c:pt>
                <c:pt idx="14">
                  <c:v>3971</c:v>
                </c:pt>
                <c:pt idx="15">
                  <c:v>5328</c:v>
                </c:pt>
                <c:pt idx="16">
                  <c:v>4833</c:v>
                </c:pt>
                <c:pt idx="17">
                  <c:v>4214</c:v>
                </c:pt>
                <c:pt idx="18">
                  <c:v>3916</c:v>
                </c:pt>
                <c:pt idx="19">
                  <c:v>4008</c:v>
                </c:pt>
                <c:pt idx="20">
                  <c:v>3536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A3-4125-AB08-66B77DC28B5F}"/>
            </c:ext>
          </c:extLst>
        </c:ser>
        <c:ser>
          <c:idx val="2"/>
          <c:order val="2"/>
          <c:tx>
            <c:strRef>
              <c:f>全国!$E$1</c:f>
              <c:strCache>
                <c:ptCount val="1"/>
                <c:pt idx="0">
                  <c:v>重症</c:v>
                </c:pt>
              </c:strCache>
            </c:strRef>
          </c:tx>
          <c:invertIfNegative val="0"/>
          <c:cat>
            <c:strRef>
              <c:f>全国!$B$3:$B$23</c:f>
              <c:strCache>
                <c:ptCount val="21"/>
                <c:pt idx="0">
                  <c:v>1.21</c:v>
                </c:pt>
                <c:pt idx="1">
                  <c:v>1.22</c:v>
                </c:pt>
                <c:pt idx="2">
                  <c:v>1.23</c:v>
                </c:pt>
                <c:pt idx="3">
                  <c:v>1.24</c:v>
                </c:pt>
                <c:pt idx="4">
                  <c:v>1.25</c:v>
                </c:pt>
                <c:pt idx="5">
                  <c:v>1.26</c:v>
                </c:pt>
                <c:pt idx="6">
                  <c:v>1.27</c:v>
                </c:pt>
                <c:pt idx="7">
                  <c:v>1.28</c:v>
                </c:pt>
                <c:pt idx="8">
                  <c:v>1.29</c:v>
                </c:pt>
                <c:pt idx="9">
                  <c:v>1.30</c:v>
                </c:pt>
                <c:pt idx="10">
                  <c:v>1.31</c:v>
                </c:pt>
                <c:pt idx="11">
                  <c:v>2.1</c:v>
                </c:pt>
                <c:pt idx="12">
                  <c:v>2.2</c:v>
                </c:pt>
                <c:pt idx="13">
                  <c:v>2.3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2.10</c:v>
                </c:pt>
              </c:strCache>
            </c:strRef>
          </c:cat>
          <c:val>
            <c:numRef>
              <c:f>全国!$E$3:$E$23</c:f>
              <c:numCache>
                <c:formatCode>General</c:formatCode>
                <c:ptCount val="21"/>
                <c:pt idx="1">
                  <c:v>102</c:v>
                </c:pt>
                <c:pt idx="2">
                  <c:v>95</c:v>
                </c:pt>
                <c:pt idx="4">
                  <c:v>87</c:v>
                </c:pt>
                <c:pt idx="5">
                  <c:v>137</c:v>
                </c:pt>
                <c:pt idx="6">
                  <c:v>515</c:v>
                </c:pt>
                <c:pt idx="7">
                  <c:v>263</c:v>
                </c:pt>
                <c:pt idx="8">
                  <c:v>131</c:v>
                </c:pt>
                <c:pt idx="9">
                  <c:v>157</c:v>
                </c:pt>
                <c:pt idx="10">
                  <c:v>268</c:v>
                </c:pt>
                <c:pt idx="11">
                  <c:v>315</c:v>
                </c:pt>
                <c:pt idx="12">
                  <c:v>186</c:v>
                </c:pt>
                <c:pt idx="13">
                  <c:v>492</c:v>
                </c:pt>
                <c:pt idx="14">
                  <c:v>431</c:v>
                </c:pt>
                <c:pt idx="15">
                  <c:v>640</c:v>
                </c:pt>
                <c:pt idx="16">
                  <c:v>962</c:v>
                </c:pt>
                <c:pt idx="17">
                  <c:v>1280</c:v>
                </c:pt>
                <c:pt idx="18">
                  <c:v>87</c:v>
                </c:pt>
                <c:pt idx="19">
                  <c:v>296</c:v>
                </c:pt>
                <c:pt idx="20">
                  <c:v>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A3-4125-AB08-66B77DC28B5F}"/>
            </c:ext>
          </c:extLst>
        </c:ser>
        <c:ser>
          <c:idx val="3"/>
          <c:order val="3"/>
          <c:tx>
            <c:strRef>
              <c:f>全国!$F$1</c:f>
              <c:strCache>
                <c:ptCount val="1"/>
                <c:pt idx="0">
                  <c:v>死亡</c:v>
                </c:pt>
              </c:strCache>
            </c:strRef>
          </c:tx>
          <c:invertIfNegative val="0"/>
          <c:cat>
            <c:strRef>
              <c:f>全国!$B$3:$B$23</c:f>
              <c:strCache>
                <c:ptCount val="21"/>
                <c:pt idx="0">
                  <c:v>1.21</c:v>
                </c:pt>
                <c:pt idx="1">
                  <c:v>1.22</c:v>
                </c:pt>
                <c:pt idx="2">
                  <c:v>1.23</c:v>
                </c:pt>
                <c:pt idx="3">
                  <c:v>1.24</c:v>
                </c:pt>
                <c:pt idx="4">
                  <c:v>1.25</c:v>
                </c:pt>
                <c:pt idx="5">
                  <c:v>1.26</c:v>
                </c:pt>
                <c:pt idx="6">
                  <c:v>1.27</c:v>
                </c:pt>
                <c:pt idx="7">
                  <c:v>1.28</c:v>
                </c:pt>
                <c:pt idx="8">
                  <c:v>1.29</c:v>
                </c:pt>
                <c:pt idx="9">
                  <c:v>1.30</c:v>
                </c:pt>
                <c:pt idx="10">
                  <c:v>1.31</c:v>
                </c:pt>
                <c:pt idx="11">
                  <c:v>2.1</c:v>
                </c:pt>
                <c:pt idx="12">
                  <c:v>2.2</c:v>
                </c:pt>
                <c:pt idx="13">
                  <c:v>2.3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2.10</c:v>
                </c:pt>
              </c:strCache>
            </c:strRef>
          </c:cat>
          <c:val>
            <c:numRef>
              <c:f>全国!$F$3:$F$23</c:f>
              <c:numCache>
                <c:formatCode>General</c:formatCode>
                <c:ptCount val="21"/>
                <c:pt idx="1">
                  <c:v>3</c:v>
                </c:pt>
                <c:pt idx="2">
                  <c:v>17</c:v>
                </c:pt>
                <c:pt idx="3">
                  <c:v>16</c:v>
                </c:pt>
                <c:pt idx="4">
                  <c:v>15</c:v>
                </c:pt>
                <c:pt idx="5">
                  <c:v>24</c:v>
                </c:pt>
                <c:pt idx="6">
                  <c:v>26</c:v>
                </c:pt>
                <c:pt idx="7">
                  <c:v>26</c:v>
                </c:pt>
                <c:pt idx="8">
                  <c:v>38</c:v>
                </c:pt>
                <c:pt idx="9">
                  <c:v>43</c:v>
                </c:pt>
                <c:pt idx="10">
                  <c:v>46</c:v>
                </c:pt>
                <c:pt idx="11">
                  <c:v>45</c:v>
                </c:pt>
                <c:pt idx="12">
                  <c:v>57</c:v>
                </c:pt>
                <c:pt idx="13">
                  <c:v>64</c:v>
                </c:pt>
                <c:pt idx="14">
                  <c:v>65</c:v>
                </c:pt>
                <c:pt idx="15">
                  <c:v>73</c:v>
                </c:pt>
                <c:pt idx="16">
                  <c:v>73</c:v>
                </c:pt>
                <c:pt idx="17">
                  <c:v>86</c:v>
                </c:pt>
                <c:pt idx="18">
                  <c:v>89</c:v>
                </c:pt>
                <c:pt idx="19">
                  <c:v>97</c:v>
                </c:pt>
                <c:pt idx="20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F2-4F95-928A-757C5BC9E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0691456"/>
        <c:axId val="130692992"/>
        <c:axId val="0"/>
      </c:bar3DChart>
      <c:catAx>
        <c:axId val="130691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0692992"/>
        <c:crosses val="autoZero"/>
        <c:auto val="1"/>
        <c:lblAlgn val="ctr"/>
        <c:lblOffset val="100"/>
        <c:noMultiLvlLbl val="0"/>
      </c:catAx>
      <c:valAx>
        <c:axId val="13069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691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全国!$C$1</c:f>
              <c:strCache>
                <c:ptCount val="1"/>
                <c:pt idx="0">
                  <c:v>确诊</c:v>
                </c:pt>
              </c:strCache>
            </c:strRef>
          </c:tx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name>趋势</c:name>
            <c:trendlineType val="poly"/>
            <c:order val="4"/>
            <c:dispRSqr val="1"/>
            <c:dispEq val="1"/>
            <c:trendlineLbl>
              <c:layout>
                <c:manualLayout>
                  <c:x val="0.12715346902391919"/>
                  <c:y val="-0.35523200224971879"/>
                </c:manualLayout>
              </c:layout>
              <c:numFmt formatCode="General" sourceLinked="0"/>
            </c:trendlineLbl>
          </c:trendline>
          <c:xVal>
            <c:strRef>
              <c:f>全国!$B$3:$B$23</c:f>
              <c:strCache>
                <c:ptCount val="21"/>
                <c:pt idx="0">
                  <c:v>1.21</c:v>
                </c:pt>
                <c:pt idx="1">
                  <c:v>1.22</c:v>
                </c:pt>
                <c:pt idx="2">
                  <c:v>1.23</c:v>
                </c:pt>
                <c:pt idx="3">
                  <c:v>1.24</c:v>
                </c:pt>
                <c:pt idx="4">
                  <c:v>1.25</c:v>
                </c:pt>
                <c:pt idx="5">
                  <c:v>1.26</c:v>
                </c:pt>
                <c:pt idx="6">
                  <c:v>1.27</c:v>
                </c:pt>
                <c:pt idx="7">
                  <c:v>1.28</c:v>
                </c:pt>
                <c:pt idx="8">
                  <c:v>1.29</c:v>
                </c:pt>
                <c:pt idx="9">
                  <c:v>1.30</c:v>
                </c:pt>
                <c:pt idx="10">
                  <c:v>1.31</c:v>
                </c:pt>
                <c:pt idx="11">
                  <c:v>2.1</c:v>
                </c:pt>
                <c:pt idx="12">
                  <c:v>2.2</c:v>
                </c:pt>
                <c:pt idx="13">
                  <c:v>2.3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2.10</c:v>
                </c:pt>
              </c:strCache>
            </c:strRef>
          </c:xVal>
          <c:yVal>
            <c:numRef>
              <c:f>全国!$C$3:$C$23</c:f>
              <c:numCache>
                <c:formatCode>General</c:formatCode>
                <c:ptCount val="21"/>
                <c:pt idx="0">
                  <c:v>77</c:v>
                </c:pt>
                <c:pt idx="1">
                  <c:v>149</c:v>
                </c:pt>
                <c:pt idx="2">
                  <c:v>571</c:v>
                </c:pt>
                <c:pt idx="3">
                  <c:v>444</c:v>
                </c:pt>
                <c:pt idx="4">
                  <c:v>688</c:v>
                </c:pt>
                <c:pt idx="5">
                  <c:v>769</c:v>
                </c:pt>
                <c:pt idx="6">
                  <c:v>1771</c:v>
                </c:pt>
                <c:pt idx="7">
                  <c:v>1459</c:v>
                </c:pt>
                <c:pt idx="8">
                  <c:v>1737</c:v>
                </c:pt>
                <c:pt idx="9">
                  <c:v>1982</c:v>
                </c:pt>
                <c:pt idx="10">
                  <c:v>2102</c:v>
                </c:pt>
                <c:pt idx="11">
                  <c:v>2590</c:v>
                </c:pt>
                <c:pt idx="12">
                  <c:v>2829</c:v>
                </c:pt>
                <c:pt idx="13">
                  <c:v>3235</c:v>
                </c:pt>
                <c:pt idx="14">
                  <c:v>3887</c:v>
                </c:pt>
                <c:pt idx="15">
                  <c:v>3694</c:v>
                </c:pt>
                <c:pt idx="16">
                  <c:v>3143</c:v>
                </c:pt>
                <c:pt idx="17">
                  <c:v>3399</c:v>
                </c:pt>
                <c:pt idx="18">
                  <c:v>2656</c:v>
                </c:pt>
                <c:pt idx="19">
                  <c:v>3062</c:v>
                </c:pt>
                <c:pt idx="20">
                  <c:v>2478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42-491E-A02F-A7680F297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54368"/>
        <c:axId val="129364352"/>
      </c:scatterChart>
      <c:valAx>
        <c:axId val="12935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9364352"/>
        <c:crosses val="autoZero"/>
        <c:crossBetween val="midCat"/>
      </c:valAx>
      <c:valAx>
        <c:axId val="12936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354368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38310305551427"/>
          <c:y val="4.0089363829521316E-2"/>
          <c:w val="0.65998167681869957"/>
          <c:h val="0.85653105861767276"/>
        </c:manualLayout>
      </c:layout>
      <c:scatterChart>
        <c:scatterStyle val="lineMarker"/>
        <c:varyColors val="0"/>
        <c:ser>
          <c:idx val="0"/>
          <c:order val="0"/>
          <c:tx>
            <c:strRef>
              <c:f>全国!$C$1</c:f>
              <c:strCache>
                <c:ptCount val="1"/>
                <c:pt idx="0">
                  <c:v>确诊</c:v>
                </c:pt>
              </c:strCache>
            </c:strRef>
          </c:tx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name>趋势</c:name>
            <c:trendlineType val="power"/>
            <c:dispRSqr val="1"/>
            <c:dispEq val="1"/>
            <c:trendlineLbl>
              <c:layout>
                <c:manualLayout>
                  <c:x val="-7.2715049769722179E-2"/>
                  <c:y val="-1.62798400199975E-2"/>
                </c:manualLayout>
              </c:layout>
              <c:numFmt formatCode="General" sourceLinked="0"/>
            </c:trendlineLbl>
          </c:trendline>
          <c:xVal>
            <c:strRef>
              <c:f>全国!$B$3:$B$23</c:f>
              <c:strCache>
                <c:ptCount val="21"/>
                <c:pt idx="0">
                  <c:v>1.21</c:v>
                </c:pt>
                <c:pt idx="1">
                  <c:v>1.22</c:v>
                </c:pt>
                <c:pt idx="2">
                  <c:v>1.23</c:v>
                </c:pt>
                <c:pt idx="3">
                  <c:v>1.24</c:v>
                </c:pt>
                <c:pt idx="4">
                  <c:v>1.25</c:v>
                </c:pt>
                <c:pt idx="5">
                  <c:v>1.26</c:v>
                </c:pt>
                <c:pt idx="6">
                  <c:v>1.27</c:v>
                </c:pt>
                <c:pt idx="7">
                  <c:v>1.28</c:v>
                </c:pt>
                <c:pt idx="8">
                  <c:v>1.29</c:v>
                </c:pt>
                <c:pt idx="9">
                  <c:v>1.30</c:v>
                </c:pt>
                <c:pt idx="10">
                  <c:v>1.31</c:v>
                </c:pt>
                <c:pt idx="11">
                  <c:v>2.1</c:v>
                </c:pt>
                <c:pt idx="12">
                  <c:v>2.2</c:v>
                </c:pt>
                <c:pt idx="13">
                  <c:v>2.3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2.10</c:v>
                </c:pt>
              </c:strCache>
            </c:strRef>
          </c:xVal>
          <c:yVal>
            <c:numRef>
              <c:f>全国!$C$3:$C$23</c:f>
              <c:numCache>
                <c:formatCode>General</c:formatCode>
                <c:ptCount val="21"/>
                <c:pt idx="0">
                  <c:v>77</c:v>
                </c:pt>
                <c:pt idx="1">
                  <c:v>149</c:v>
                </c:pt>
                <c:pt idx="2">
                  <c:v>571</c:v>
                </c:pt>
                <c:pt idx="3">
                  <c:v>444</c:v>
                </c:pt>
                <c:pt idx="4">
                  <c:v>688</c:v>
                </c:pt>
                <c:pt idx="5">
                  <c:v>769</c:v>
                </c:pt>
                <c:pt idx="6">
                  <c:v>1771</c:v>
                </c:pt>
                <c:pt idx="7">
                  <c:v>1459</c:v>
                </c:pt>
                <c:pt idx="8">
                  <c:v>1737</c:v>
                </c:pt>
                <c:pt idx="9">
                  <c:v>1982</c:v>
                </c:pt>
                <c:pt idx="10">
                  <c:v>2102</c:v>
                </c:pt>
                <c:pt idx="11">
                  <c:v>2590</c:v>
                </c:pt>
                <c:pt idx="12">
                  <c:v>2829</c:v>
                </c:pt>
                <c:pt idx="13">
                  <c:v>3235</c:v>
                </c:pt>
                <c:pt idx="14">
                  <c:v>3887</c:v>
                </c:pt>
                <c:pt idx="15">
                  <c:v>3694</c:v>
                </c:pt>
                <c:pt idx="16">
                  <c:v>3143</c:v>
                </c:pt>
                <c:pt idx="17">
                  <c:v>3399</c:v>
                </c:pt>
                <c:pt idx="18">
                  <c:v>2656</c:v>
                </c:pt>
                <c:pt idx="19">
                  <c:v>3062</c:v>
                </c:pt>
                <c:pt idx="20">
                  <c:v>2478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D4-4DBA-9DCF-60E3EAFC2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54368"/>
        <c:axId val="129364352"/>
      </c:scatterChart>
      <c:valAx>
        <c:axId val="12935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9364352"/>
        <c:crosses val="autoZero"/>
        <c:crossBetween val="midCat"/>
      </c:valAx>
      <c:valAx>
        <c:axId val="12936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354368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0.5"/>
            <c:dispRSqr val="1"/>
            <c:dispEq val="1"/>
            <c:trendlineLbl>
              <c:layout>
                <c:manualLayout>
                  <c:x val="-0.38108943961976938"/>
                  <c:y val="-0.205521116678596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strRef>
              <c:f>全国!$B$3:$B$23</c:f>
              <c:strCache>
                <c:ptCount val="21"/>
                <c:pt idx="0">
                  <c:v>1.21</c:v>
                </c:pt>
                <c:pt idx="1">
                  <c:v>1.22</c:v>
                </c:pt>
                <c:pt idx="2">
                  <c:v>1.23</c:v>
                </c:pt>
                <c:pt idx="3">
                  <c:v>1.24</c:v>
                </c:pt>
                <c:pt idx="4">
                  <c:v>1.25</c:v>
                </c:pt>
                <c:pt idx="5">
                  <c:v>1.26</c:v>
                </c:pt>
                <c:pt idx="6">
                  <c:v>1.27</c:v>
                </c:pt>
                <c:pt idx="7">
                  <c:v>1.28</c:v>
                </c:pt>
                <c:pt idx="8">
                  <c:v>1.29</c:v>
                </c:pt>
                <c:pt idx="9">
                  <c:v>1.30</c:v>
                </c:pt>
                <c:pt idx="10">
                  <c:v>1.31</c:v>
                </c:pt>
                <c:pt idx="11">
                  <c:v>2.1</c:v>
                </c:pt>
                <c:pt idx="12">
                  <c:v>2.2</c:v>
                </c:pt>
                <c:pt idx="13">
                  <c:v>2.3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2.10</c:v>
                </c:pt>
              </c:strCache>
            </c:strRef>
          </c:xVal>
          <c:yVal>
            <c:numRef>
              <c:f>全国!$D$3:$D$23</c:f>
              <c:numCache>
                <c:formatCode>General</c:formatCode>
                <c:ptCount val="21"/>
                <c:pt idx="0">
                  <c:v>27</c:v>
                </c:pt>
                <c:pt idx="1">
                  <c:v>26</c:v>
                </c:pt>
                <c:pt idx="2">
                  <c:v>393</c:v>
                </c:pt>
                <c:pt idx="3">
                  <c:v>1118</c:v>
                </c:pt>
                <c:pt idx="4">
                  <c:v>1309</c:v>
                </c:pt>
                <c:pt idx="5">
                  <c:v>3806</c:v>
                </c:pt>
                <c:pt idx="6">
                  <c:v>2077</c:v>
                </c:pt>
                <c:pt idx="7">
                  <c:v>3248</c:v>
                </c:pt>
                <c:pt idx="8">
                  <c:v>4148</c:v>
                </c:pt>
                <c:pt idx="9">
                  <c:v>4812</c:v>
                </c:pt>
                <c:pt idx="10">
                  <c:v>5019</c:v>
                </c:pt>
                <c:pt idx="11">
                  <c:v>4562</c:v>
                </c:pt>
                <c:pt idx="12">
                  <c:v>5173</c:v>
                </c:pt>
                <c:pt idx="13">
                  <c:v>5072</c:v>
                </c:pt>
                <c:pt idx="14">
                  <c:v>3971</c:v>
                </c:pt>
                <c:pt idx="15">
                  <c:v>5328</c:v>
                </c:pt>
                <c:pt idx="16">
                  <c:v>4833</c:v>
                </c:pt>
                <c:pt idx="17">
                  <c:v>4214</c:v>
                </c:pt>
                <c:pt idx="18">
                  <c:v>3916</c:v>
                </c:pt>
                <c:pt idx="19">
                  <c:v>4008</c:v>
                </c:pt>
                <c:pt idx="20">
                  <c:v>3536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8-4D6F-AF0B-E6BE15B6E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03328"/>
        <c:axId val="2083963936"/>
      </c:scatterChart>
      <c:valAx>
        <c:axId val="8200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3963936"/>
        <c:crosses val="autoZero"/>
        <c:crossBetween val="midCat"/>
      </c:valAx>
      <c:valAx>
        <c:axId val="208396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00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92075</xdr:colOff>
      <xdr:row>0</xdr:row>
      <xdr:rowOff>66675</xdr:rowOff>
    </xdr:from>
    <xdr:to>
      <xdr:col>17</xdr:col>
      <xdr:colOff>473075</xdr:colOff>
      <xdr:row>20</xdr:row>
      <xdr:rowOff>66675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587375</xdr:colOff>
      <xdr:row>20</xdr:row>
      <xdr:rowOff>133350</xdr:rowOff>
    </xdr:from>
    <xdr:to>
      <xdr:col>24</xdr:col>
      <xdr:colOff>358775</xdr:colOff>
      <xdr:row>37</xdr:row>
      <xdr:rowOff>133350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92075</xdr:colOff>
      <xdr:row>20</xdr:row>
      <xdr:rowOff>142875</xdr:rowOff>
    </xdr:from>
    <xdr:to>
      <xdr:col>17</xdr:col>
      <xdr:colOff>473075</xdr:colOff>
      <xdr:row>37</xdr:row>
      <xdr:rowOff>152400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584200</xdr:colOff>
      <xdr:row>0</xdr:row>
      <xdr:rowOff>63500</xdr:rowOff>
    </xdr:from>
    <xdr:to>
      <xdr:col>24</xdr:col>
      <xdr:colOff>355600</xdr:colOff>
      <xdr:row>20</xdr:row>
      <xdr:rowOff>63500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4874536-0C63-438A-9A62-12524FE48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444500</xdr:colOff>
      <xdr:row>0</xdr:row>
      <xdr:rowOff>50800</xdr:rowOff>
    </xdr:from>
    <xdr:to>
      <xdr:col>31</xdr:col>
      <xdr:colOff>215900</xdr:colOff>
      <xdr:row>20</xdr:row>
      <xdr:rowOff>50800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1871B085-7853-4953-88E4-402EF619D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186531</xdr:colOff>
      <xdr:row>24</xdr:row>
      <xdr:rowOff>57151</xdr:rowOff>
    </xdr:from>
    <xdr:to>
      <xdr:col>9</xdr:col>
      <xdr:colOff>408781</xdr:colOff>
      <xdr:row>40</xdr:row>
      <xdr:rowOff>6351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18FAFB3-9349-4566-A1D2-4122A86BA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tabSelected="1" topLeftCell="A13" zoomScaleNormal="100" workbookViewId="0">
      <selection activeCell="I25" sqref="I25"/>
    </sheetView>
  </sheetViews>
  <sheetFormatPr defaultRowHeight="14" x14ac:dyDescent="0.25"/>
  <cols>
    <col min="1" max="1" width="4.26953125" customWidth="1"/>
    <col min="2" max="2" width="5.26953125" customWidth="1"/>
    <col min="3" max="3" width="9.7265625" customWidth="1"/>
    <col min="6" max="6" width="5.36328125" customWidth="1"/>
    <col min="7" max="7" width="5.90625" customWidth="1"/>
    <col min="8" max="8" width="9.26953125" bestFit="1" customWidth="1"/>
    <col min="9" max="9" width="9.1796875" customWidth="1"/>
    <col min="10" max="10" width="9.26953125" bestFit="1" customWidth="1"/>
  </cols>
  <sheetData>
    <row r="1" spans="1:11" x14ac:dyDescent="0.25">
      <c r="C1" t="s">
        <v>5</v>
      </c>
      <c r="D1" t="s">
        <v>1</v>
      </c>
      <c r="E1" t="s">
        <v>4</v>
      </c>
      <c r="F1" t="s">
        <v>3</v>
      </c>
      <c r="G1" t="s">
        <v>0</v>
      </c>
      <c r="H1" t="s">
        <v>11</v>
      </c>
      <c r="I1" t="s">
        <v>12</v>
      </c>
      <c r="J1" t="s">
        <v>13</v>
      </c>
    </row>
    <row r="2" spans="1:11" x14ac:dyDescent="0.25">
      <c r="B2" t="s">
        <v>10</v>
      </c>
      <c r="C2">
        <f>SUM(C3:C22)</f>
        <v>40244</v>
      </c>
      <c r="D2">
        <f>SUM(D3:D22)</f>
        <v>67060</v>
      </c>
      <c r="E2">
        <f>SUM(E3:E22)</f>
        <v>6444</v>
      </c>
      <c r="F2">
        <f>SUM(F3:F22)</f>
        <v>903</v>
      </c>
      <c r="G2">
        <f>SUM(G3:G22)</f>
        <v>3249</v>
      </c>
    </row>
    <row r="3" spans="1:11" x14ac:dyDescent="0.25">
      <c r="A3">
        <v>1</v>
      </c>
      <c r="B3" s="1">
        <v>1.21</v>
      </c>
      <c r="C3">
        <v>77</v>
      </c>
      <c r="D3">
        <v>27</v>
      </c>
      <c r="H3" s="2"/>
      <c r="I3" s="2"/>
      <c r="J3" s="2"/>
      <c r="K3" s="2"/>
    </row>
    <row r="4" spans="1:11" x14ac:dyDescent="0.25">
      <c r="A4">
        <v>2</v>
      </c>
      <c r="B4" s="1">
        <v>1.22</v>
      </c>
      <c r="C4">
        <v>149</v>
      </c>
      <c r="D4">
        <v>26</v>
      </c>
      <c r="E4">
        <v>102</v>
      </c>
      <c r="F4">
        <v>3</v>
      </c>
      <c r="H4" s="2"/>
      <c r="I4" s="2"/>
      <c r="J4" s="2"/>
      <c r="K4" s="2"/>
    </row>
    <row r="5" spans="1:11" x14ac:dyDescent="0.25">
      <c r="A5">
        <v>3</v>
      </c>
      <c r="B5" s="1">
        <v>1.23</v>
      </c>
      <c r="C5">
        <v>571</v>
      </c>
      <c r="D5">
        <v>393</v>
      </c>
      <c r="E5">
        <v>95</v>
      </c>
      <c r="F5">
        <v>17</v>
      </c>
      <c r="H5" s="2"/>
      <c r="I5" s="2"/>
      <c r="J5" s="2"/>
      <c r="K5" s="2"/>
    </row>
    <row r="6" spans="1:11" x14ac:dyDescent="0.25">
      <c r="A6">
        <v>4</v>
      </c>
      <c r="B6" s="1">
        <v>1.24</v>
      </c>
      <c r="C6">
        <v>444</v>
      </c>
      <c r="D6">
        <v>1118</v>
      </c>
      <c r="F6">
        <v>16</v>
      </c>
      <c r="G6">
        <v>3</v>
      </c>
      <c r="H6" s="2"/>
      <c r="I6" s="2"/>
      <c r="J6" s="2"/>
      <c r="K6" s="2"/>
    </row>
    <row r="7" spans="1:11" x14ac:dyDescent="0.25">
      <c r="A7">
        <v>5</v>
      </c>
      <c r="B7" s="1">
        <v>1.25</v>
      </c>
      <c r="C7">
        <v>688</v>
      </c>
      <c r="D7">
        <v>1309</v>
      </c>
      <c r="E7">
        <v>87</v>
      </c>
      <c r="F7">
        <v>15</v>
      </c>
      <c r="G7">
        <v>11</v>
      </c>
      <c r="H7" s="2"/>
      <c r="I7" s="2"/>
      <c r="J7" s="2"/>
      <c r="K7" s="2"/>
    </row>
    <row r="8" spans="1:11" x14ac:dyDescent="0.25">
      <c r="A8">
        <v>6</v>
      </c>
      <c r="B8" s="1">
        <v>1.26</v>
      </c>
      <c r="C8">
        <v>769</v>
      </c>
      <c r="D8">
        <v>3806</v>
      </c>
      <c r="E8">
        <v>137</v>
      </c>
      <c r="F8">
        <v>24</v>
      </c>
      <c r="G8">
        <v>2</v>
      </c>
      <c r="H8" s="2"/>
      <c r="I8" s="2"/>
      <c r="J8" s="2"/>
      <c r="K8" s="2"/>
    </row>
    <row r="9" spans="1:11" x14ac:dyDescent="0.25">
      <c r="A9">
        <v>7</v>
      </c>
      <c r="B9" s="1">
        <v>1.27</v>
      </c>
      <c r="C9">
        <v>1771</v>
      </c>
      <c r="D9">
        <v>2077</v>
      </c>
      <c r="E9">
        <v>515</v>
      </c>
      <c r="F9">
        <v>26</v>
      </c>
      <c r="G9">
        <v>9</v>
      </c>
      <c r="H9" s="2"/>
      <c r="I9" s="2"/>
      <c r="J9" s="2"/>
      <c r="K9" s="2"/>
    </row>
    <row r="10" spans="1:11" x14ac:dyDescent="0.25">
      <c r="A10">
        <v>8</v>
      </c>
      <c r="B10" s="1">
        <v>1.28</v>
      </c>
      <c r="C10">
        <v>1459</v>
      </c>
      <c r="D10">
        <v>3248</v>
      </c>
      <c r="E10">
        <v>263</v>
      </c>
      <c r="F10">
        <v>26</v>
      </c>
      <c r="G10">
        <v>43</v>
      </c>
      <c r="H10" s="2"/>
      <c r="I10" s="2"/>
      <c r="J10" s="2"/>
      <c r="K10" s="2"/>
    </row>
    <row r="11" spans="1:11" x14ac:dyDescent="0.25">
      <c r="A11">
        <v>9</v>
      </c>
      <c r="B11" s="1" t="s">
        <v>2</v>
      </c>
      <c r="C11">
        <v>1737</v>
      </c>
      <c r="D11">
        <v>4148</v>
      </c>
      <c r="E11">
        <v>131</v>
      </c>
      <c r="F11">
        <v>38</v>
      </c>
      <c r="G11">
        <v>21</v>
      </c>
      <c r="H11" s="2"/>
      <c r="I11" s="2"/>
      <c r="J11" s="2"/>
      <c r="K11" s="2"/>
    </row>
    <row r="12" spans="1:11" x14ac:dyDescent="0.25">
      <c r="A12">
        <v>10</v>
      </c>
      <c r="B12" s="1" t="s">
        <v>6</v>
      </c>
      <c r="C12">
        <v>1982</v>
      </c>
      <c r="D12">
        <v>4812</v>
      </c>
      <c r="E12">
        <v>157</v>
      </c>
      <c r="F12">
        <v>43</v>
      </c>
      <c r="G12">
        <v>47</v>
      </c>
      <c r="H12" s="2"/>
      <c r="I12" s="2"/>
      <c r="J12" s="2"/>
      <c r="K12" s="2"/>
    </row>
    <row r="13" spans="1:11" x14ac:dyDescent="0.25">
      <c r="A13">
        <v>11</v>
      </c>
      <c r="B13" s="1" t="s">
        <v>7</v>
      </c>
      <c r="C13">
        <v>2102</v>
      </c>
      <c r="D13">
        <v>5019</v>
      </c>
      <c r="E13">
        <v>268</v>
      </c>
      <c r="F13">
        <v>46</v>
      </c>
      <c r="G13">
        <v>72</v>
      </c>
      <c r="H13" s="2"/>
      <c r="I13" s="2"/>
      <c r="J13" s="2"/>
      <c r="K13" s="2"/>
    </row>
    <row r="14" spans="1:11" x14ac:dyDescent="0.25">
      <c r="A14">
        <v>12</v>
      </c>
      <c r="B14" s="1" t="s">
        <v>8</v>
      </c>
      <c r="C14">
        <v>2590</v>
      </c>
      <c r="D14">
        <v>4562</v>
      </c>
      <c r="E14">
        <v>315</v>
      </c>
      <c r="F14">
        <v>45</v>
      </c>
      <c r="G14">
        <v>85</v>
      </c>
      <c r="H14" s="2"/>
      <c r="I14" s="2"/>
      <c r="J14" s="2"/>
      <c r="K14" s="2"/>
    </row>
    <row r="15" spans="1:11" x14ac:dyDescent="0.25">
      <c r="A15">
        <v>13</v>
      </c>
      <c r="B15" s="1" t="s">
        <v>9</v>
      </c>
      <c r="C15">
        <v>2829</v>
      </c>
      <c r="D15">
        <v>5173</v>
      </c>
      <c r="E15">
        <v>186</v>
      </c>
      <c r="F15">
        <v>57</v>
      </c>
      <c r="G15">
        <v>147</v>
      </c>
      <c r="H15" s="2">
        <f>226.84*A15-279.56</f>
        <v>2669.36</v>
      </c>
      <c r="I15" s="2">
        <f>4.3139*A15*A15+170.76*A15-148.7</f>
        <v>2800.2291000000005</v>
      </c>
      <c r="J15" s="2">
        <f>73.674*POWER(A15,1.436)</f>
        <v>2930.4674622668495</v>
      </c>
    </row>
    <row r="16" spans="1:11" x14ac:dyDescent="0.25">
      <c r="A16">
        <v>14</v>
      </c>
      <c r="B16" s="1" t="s">
        <v>14</v>
      </c>
      <c r="C16">
        <v>3235</v>
      </c>
      <c r="D16">
        <v>5072</v>
      </c>
      <c r="E16">
        <v>492</v>
      </c>
      <c r="F16">
        <v>64</v>
      </c>
      <c r="G16">
        <v>157</v>
      </c>
      <c r="H16" s="2">
        <f>232.1*A16-304.12</f>
        <v>2945.28</v>
      </c>
      <c r="I16" s="2">
        <f>4.6299*A16*A16+167.29*A16-142.07</f>
        <v>3107.4503999999997</v>
      </c>
      <c r="J16" s="2">
        <f>74.005*POWER(A16,1.4318)</f>
        <v>3238.0770937949856</v>
      </c>
    </row>
    <row r="17" spans="1:10" x14ac:dyDescent="0.25">
      <c r="A17">
        <v>15</v>
      </c>
      <c r="B17" s="1" t="s">
        <v>15</v>
      </c>
      <c r="C17">
        <v>3887</v>
      </c>
      <c r="D17">
        <v>3971</v>
      </c>
      <c r="E17">
        <v>431</v>
      </c>
      <c r="F17">
        <v>65</v>
      </c>
      <c r="G17">
        <v>262</v>
      </c>
      <c r="H17" s="2">
        <f>240.38*A17-345.49</f>
        <v>3260.21</v>
      </c>
      <c r="I17" s="2">
        <f>5.7692*A17*A17 + 153.84*A17 - 114.73</f>
        <v>3490.94</v>
      </c>
      <c r="J17" s="2">
        <f>74.014*POWER(A17,1.4317)</f>
        <v>3573.7464040261343</v>
      </c>
    </row>
    <row r="18" spans="1:10" x14ac:dyDescent="0.25">
      <c r="A18">
        <v>16</v>
      </c>
      <c r="B18" s="1" t="s">
        <v>16</v>
      </c>
      <c r="C18">
        <v>3694</v>
      </c>
      <c r="D18">
        <v>5328</v>
      </c>
      <c r="E18">
        <v>640</v>
      </c>
      <c r="F18">
        <v>73</v>
      </c>
      <c r="G18">
        <v>261</v>
      </c>
      <c r="H18" s="2">
        <f>265.05*A18-429.07</f>
        <v>3811.73</v>
      </c>
      <c r="I18" s="2">
        <f>8.6812*A18*A18+117.15*A18-35.521</f>
        <v>4061.2662000000005</v>
      </c>
      <c r="J18" s="2">
        <f>73.286*POWER(A18,1.44)</f>
        <v>3971.4929255552101</v>
      </c>
    </row>
    <row r="19" spans="1:10" x14ac:dyDescent="0.25">
      <c r="A19">
        <v>17</v>
      </c>
      <c r="B19" s="1" t="s">
        <v>17</v>
      </c>
      <c r="C19">
        <v>3143</v>
      </c>
      <c r="D19">
        <v>4833</v>
      </c>
      <c r="E19">
        <v>962</v>
      </c>
      <c r="F19">
        <v>73</v>
      </c>
      <c r="G19">
        <v>387</v>
      </c>
      <c r="H19" s="2">
        <f>256.63*A19-432.35</f>
        <v>3930.36</v>
      </c>
      <c r="I19" s="2">
        <f>6.4307*A19*A19+147.31*A19-104.39</f>
        <v>4258.3522999999996</v>
      </c>
      <c r="J19" s="2">
        <f>73.89*POWER(A19,1.4334)</f>
        <v>4288.5566417681603</v>
      </c>
    </row>
    <row r="20" spans="1:10" x14ac:dyDescent="0.25">
      <c r="A20">
        <v>18</v>
      </c>
      <c r="B20" s="1" t="s">
        <v>18</v>
      </c>
      <c r="C20">
        <v>3399</v>
      </c>
      <c r="D20">
        <v>4214</v>
      </c>
      <c r="E20">
        <v>1280</v>
      </c>
      <c r="F20">
        <v>86</v>
      </c>
      <c r="G20">
        <v>510</v>
      </c>
      <c r="H20" s="2">
        <f>241.19*A20-339.72</f>
        <v>4001.7</v>
      </c>
      <c r="I20" s="2">
        <f>0.6757*POWER(A20,2)+229.03*A20-301.21</f>
        <v>4040.2568000000001</v>
      </c>
      <c r="J20" s="2">
        <f>76.434*POWER(A20,1.4069)</f>
        <v>4459.9447165272968</v>
      </c>
    </row>
    <row r="21" spans="1:10" x14ac:dyDescent="0.25">
      <c r="A21">
        <v>19</v>
      </c>
      <c r="B21" s="1" t="s">
        <v>19</v>
      </c>
      <c r="C21">
        <v>2656</v>
      </c>
      <c r="D21">
        <v>3916</v>
      </c>
      <c r="E21">
        <v>87</v>
      </c>
      <c r="F21">
        <v>89</v>
      </c>
      <c r="G21">
        <v>600</v>
      </c>
      <c r="H21" s="2">
        <f>230.62*A21-272.75</f>
        <v>4109.03</v>
      </c>
      <c r="I21">
        <f>-2.1367*A21*A21+271.22*A21-408.08</f>
        <v>3973.7513000000008</v>
      </c>
      <c r="J21">
        <f>78.648*POWER(A21,1.3853)</f>
        <v>4646.7044082430639</v>
      </c>
    </row>
    <row r="22" spans="1:10" x14ac:dyDescent="0.25">
      <c r="A22">
        <v>20</v>
      </c>
      <c r="B22" s="1" t="s">
        <v>20</v>
      </c>
      <c r="C22">
        <v>3062</v>
      </c>
      <c r="D22">
        <v>4008</v>
      </c>
      <c r="E22">
        <v>296</v>
      </c>
      <c r="F22">
        <v>97</v>
      </c>
      <c r="G22">
        <v>632</v>
      </c>
      <c r="H22" s="2">
        <f>207.68*A22-118.81</f>
        <v>4034.7900000000004</v>
      </c>
      <c r="I22" s="2">
        <f>-7.0903*POWER(A22,2)+349.48*A22-616.13</f>
        <v>3537.3500000000004</v>
      </c>
      <c r="J22">
        <f>83.245*POWER(A22,1.3437)</f>
        <v>4661.7841701332309</v>
      </c>
    </row>
    <row r="23" spans="1:10" x14ac:dyDescent="0.25">
      <c r="A23">
        <v>21</v>
      </c>
      <c r="B23" s="1" t="s">
        <v>21</v>
      </c>
      <c r="C23">
        <v>2478</v>
      </c>
      <c r="D23">
        <v>3536</v>
      </c>
      <c r="E23">
        <v>849</v>
      </c>
      <c r="F23">
        <v>108</v>
      </c>
      <c r="G23">
        <v>716</v>
      </c>
      <c r="H23" s="2">
        <f>193.79*A23-22.637</f>
        <v>4046.9529999999995</v>
      </c>
      <c r="I23" s="2">
        <f>-8.6337*A23*A23+375.1*A23-687.44</f>
        <v>3382.1983000000005</v>
      </c>
      <c r="J23">
        <f>86.755*POWER(A23,1.3143)</f>
        <v>4743.3736116983682</v>
      </c>
    </row>
    <row r="24" spans="1:10" x14ac:dyDescent="0.25">
      <c r="A24">
        <v>22</v>
      </c>
      <c r="B24" s="1" t="s">
        <v>22</v>
      </c>
      <c r="H24" s="2"/>
      <c r="I24" s="2">
        <f>-0.0517*POWER(A24,4)+0.5234*POWER(A24,3)+13.94*POWER(A24,2)+67.487*A24+23.388</f>
        <v>1717.1899999999996</v>
      </c>
    </row>
    <row r="25" spans="1:10" x14ac:dyDescent="0.25">
      <c r="B25" s="1"/>
    </row>
    <row r="26" spans="1:10" x14ac:dyDescent="0.25">
      <c r="B26" s="1"/>
    </row>
    <row r="27" spans="1:10" x14ac:dyDescent="0.25">
      <c r="B27" s="1"/>
    </row>
    <row r="28" spans="1:10" x14ac:dyDescent="0.25">
      <c r="B28" s="1"/>
    </row>
    <row r="29" spans="1:10" x14ac:dyDescent="0.25">
      <c r="B29" s="1"/>
    </row>
    <row r="30" spans="1:10" x14ac:dyDescent="0.25">
      <c r="B30" s="1"/>
    </row>
    <row r="31" spans="1:10" x14ac:dyDescent="0.25">
      <c r="B31" s="1"/>
    </row>
    <row r="32" spans="1:10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5A400-D455-4BFF-9D63-F95B22A15BCF}">
  <dimension ref="A1:J23"/>
  <sheetViews>
    <sheetView workbookViewId="0">
      <selection activeCell="K23" sqref="K23"/>
    </sheetView>
  </sheetViews>
  <sheetFormatPr defaultRowHeight="14" x14ac:dyDescent="0.25"/>
  <sheetData>
    <row r="1" spans="1:10" x14ac:dyDescent="0.25">
      <c r="C1" t="s">
        <v>5</v>
      </c>
      <c r="D1" t="s">
        <v>1</v>
      </c>
      <c r="E1" t="s">
        <v>4</v>
      </c>
      <c r="F1" t="s">
        <v>3</v>
      </c>
      <c r="G1" t="s">
        <v>0</v>
      </c>
      <c r="H1" t="s">
        <v>11</v>
      </c>
      <c r="I1" t="s">
        <v>12</v>
      </c>
      <c r="J1" t="s">
        <v>13</v>
      </c>
    </row>
    <row r="2" spans="1:10" x14ac:dyDescent="0.25">
      <c r="B2" t="s">
        <v>10</v>
      </c>
    </row>
    <row r="3" spans="1:10" x14ac:dyDescent="0.25">
      <c r="A3">
        <v>1</v>
      </c>
      <c r="B3" s="1">
        <v>1.21</v>
      </c>
      <c r="H3" s="2"/>
      <c r="I3" s="2"/>
      <c r="J3" s="2"/>
    </row>
    <row r="4" spans="1:10" x14ac:dyDescent="0.25">
      <c r="A4">
        <v>2</v>
      </c>
      <c r="B4" s="1">
        <v>1.22</v>
      </c>
      <c r="H4" s="2"/>
      <c r="I4" s="2"/>
      <c r="J4" s="2"/>
    </row>
    <row r="5" spans="1:10" x14ac:dyDescent="0.25">
      <c r="A5">
        <v>3</v>
      </c>
      <c r="B5" s="1">
        <v>1.23</v>
      </c>
      <c r="H5" s="2"/>
      <c r="I5" s="2"/>
      <c r="J5" s="2"/>
    </row>
    <row r="6" spans="1:10" x14ac:dyDescent="0.25">
      <c r="A6">
        <v>4</v>
      </c>
      <c r="B6" s="1">
        <v>1.24</v>
      </c>
      <c r="H6" s="2"/>
      <c r="I6" s="2"/>
      <c r="J6" s="2"/>
    </row>
    <row r="7" spans="1:10" x14ac:dyDescent="0.25">
      <c r="A7">
        <v>5</v>
      </c>
      <c r="B7" s="1">
        <v>1.25</v>
      </c>
      <c r="H7" s="2"/>
      <c r="I7" s="2"/>
      <c r="J7" s="2"/>
    </row>
    <row r="8" spans="1:10" x14ac:dyDescent="0.25">
      <c r="A8">
        <v>6</v>
      </c>
      <c r="B8" s="1">
        <v>1.26</v>
      </c>
      <c r="H8" s="2"/>
      <c r="I8" s="2"/>
      <c r="J8" s="2"/>
    </row>
    <row r="9" spans="1:10" x14ac:dyDescent="0.25">
      <c r="A9">
        <v>7</v>
      </c>
      <c r="B9" s="1">
        <v>1.27</v>
      </c>
      <c r="H9" s="2"/>
      <c r="I9" s="2"/>
      <c r="J9" s="2"/>
    </row>
    <row r="10" spans="1:10" x14ac:dyDescent="0.25">
      <c r="A10">
        <v>8</v>
      </c>
      <c r="B10" s="1">
        <v>1.28</v>
      </c>
      <c r="H10" s="2"/>
      <c r="I10" s="2"/>
      <c r="J10" s="2"/>
    </row>
    <row r="11" spans="1:10" x14ac:dyDescent="0.25">
      <c r="A11">
        <v>9</v>
      </c>
      <c r="B11" s="1" t="s">
        <v>2</v>
      </c>
      <c r="H11" s="2"/>
      <c r="I11" s="2"/>
      <c r="J11" s="2"/>
    </row>
    <row r="12" spans="1:10" x14ac:dyDescent="0.25">
      <c r="A12">
        <v>10</v>
      </c>
      <c r="B12" s="1" t="s">
        <v>6</v>
      </c>
      <c r="H12" s="2"/>
      <c r="I12" s="2"/>
      <c r="J12" s="2"/>
    </row>
    <row r="13" spans="1:10" x14ac:dyDescent="0.25">
      <c r="A13">
        <v>11</v>
      </c>
      <c r="B13" s="1" t="s">
        <v>7</v>
      </c>
      <c r="H13" s="2"/>
      <c r="I13" s="2"/>
      <c r="J13" s="2"/>
    </row>
    <row r="14" spans="1:10" x14ac:dyDescent="0.25">
      <c r="A14">
        <v>12</v>
      </c>
      <c r="B14" s="1" t="s">
        <v>8</v>
      </c>
      <c r="C14">
        <v>1921</v>
      </c>
      <c r="D14">
        <v>2606</v>
      </c>
      <c r="E14">
        <v>268</v>
      </c>
      <c r="F14">
        <v>45</v>
      </c>
      <c r="G14">
        <v>49</v>
      </c>
      <c r="H14" s="2"/>
      <c r="I14" s="2"/>
      <c r="J14" s="2"/>
    </row>
    <row r="15" spans="1:10" x14ac:dyDescent="0.25">
      <c r="A15">
        <v>13</v>
      </c>
      <c r="B15" s="1" t="s">
        <v>9</v>
      </c>
      <c r="C15">
        <v>2130</v>
      </c>
      <c r="D15">
        <v>3260</v>
      </c>
      <c r="E15">
        <v>139</v>
      </c>
      <c r="F15">
        <v>56</v>
      </c>
      <c r="G15">
        <v>80</v>
      </c>
      <c r="H15" s="2"/>
      <c r="I15" s="2"/>
      <c r="J15" s="2"/>
    </row>
    <row r="16" spans="1:10" x14ac:dyDescent="0.25">
      <c r="A16">
        <v>14</v>
      </c>
      <c r="B16" s="1" t="s">
        <v>14</v>
      </c>
      <c r="C16">
        <v>2345</v>
      </c>
      <c r="D16">
        <v>3182</v>
      </c>
      <c r="E16">
        <v>442</v>
      </c>
      <c r="F16">
        <v>64</v>
      </c>
      <c r="G16">
        <v>101</v>
      </c>
      <c r="H16" s="2"/>
      <c r="I16" s="2"/>
      <c r="J16" s="2"/>
    </row>
    <row r="17" spans="1:10" x14ac:dyDescent="0.25">
      <c r="A17">
        <v>15</v>
      </c>
      <c r="B17" s="1" t="s">
        <v>15</v>
      </c>
      <c r="C17">
        <v>3156</v>
      </c>
      <c r="D17">
        <v>1957</v>
      </c>
      <c r="E17">
        <v>377</v>
      </c>
      <c r="F17">
        <v>65</v>
      </c>
      <c r="G17">
        <v>125</v>
      </c>
      <c r="H17" s="2"/>
      <c r="I17" s="2"/>
      <c r="J17" s="2"/>
    </row>
    <row r="18" spans="1:10" x14ac:dyDescent="0.25">
      <c r="A18">
        <v>16</v>
      </c>
      <c r="B18" s="1">
        <v>2.5</v>
      </c>
      <c r="C18">
        <v>2987</v>
      </c>
      <c r="D18">
        <v>3230</v>
      </c>
      <c r="E18">
        <v>546</v>
      </c>
      <c r="F18">
        <v>70</v>
      </c>
      <c r="G18">
        <v>113</v>
      </c>
    </row>
    <row r="19" spans="1:10" x14ac:dyDescent="0.25">
      <c r="A19">
        <v>17</v>
      </c>
      <c r="B19" s="1">
        <v>2.6</v>
      </c>
      <c r="C19">
        <v>2447</v>
      </c>
      <c r="D19">
        <v>2622</v>
      </c>
      <c r="E19">
        <v>918</v>
      </c>
      <c r="F19">
        <v>69</v>
      </c>
      <c r="G19">
        <v>184</v>
      </c>
    </row>
    <row r="20" spans="1:10" x14ac:dyDescent="0.25">
      <c r="A20">
        <v>18</v>
      </c>
      <c r="B20" s="1">
        <v>2.7</v>
      </c>
      <c r="C20">
        <v>2841</v>
      </c>
      <c r="D20">
        <v>2073</v>
      </c>
      <c r="E20">
        <v>1193</v>
      </c>
      <c r="F20">
        <v>81</v>
      </c>
      <c r="G20">
        <v>298</v>
      </c>
    </row>
    <row r="21" spans="1:10" x14ac:dyDescent="0.25">
      <c r="A21">
        <v>19</v>
      </c>
      <c r="B21" s="1">
        <v>2.8</v>
      </c>
      <c r="C21">
        <v>2147</v>
      </c>
      <c r="D21">
        <v>2067</v>
      </c>
      <c r="E21">
        <v>52</v>
      </c>
      <c r="F21">
        <v>81</v>
      </c>
      <c r="G21">
        <v>324</v>
      </c>
    </row>
    <row r="22" spans="1:10" x14ac:dyDescent="0.25">
      <c r="A22">
        <v>20</v>
      </c>
      <c r="B22" s="1">
        <v>2.9</v>
      </c>
      <c r="C22">
        <v>2618</v>
      </c>
      <c r="D22">
        <v>2272</v>
      </c>
      <c r="E22">
        <v>258</v>
      </c>
      <c r="F22">
        <v>91</v>
      </c>
      <c r="G22">
        <v>356</v>
      </c>
    </row>
    <row r="23" spans="1:10" x14ac:dyDescent="0.25">
      <c r="A23">
        <v>21</v>
      </c>
      <c r="B23" s="1" t="s">
        <v>21</v>
      </c>
      <c r="C23">
        <v>2097</v>
      </c>
      <c r="D23">
        <v>1814</v>
      </c>
      <c r="E23">
        <v>839</v>
      </c>
      <c r="F23">
        <v>103</v>
      </c>
      <c r="G23">
        <v>427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全国</vt:lpstr>
      <vt:lpstr>湖北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2020-02-11T02:42:42Z</dcterms:modified>
</cp:coreProperties>
</file>