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mc:AlternateContent xmlns:mc="http://schemas.openxmlformats.org/markup-compatibility/2006">
    <mc:Choice Requires="x15">
      <x15ac:absPath xmlns:x15ac="http://schemas.microsoft.com/office/spreadsheetml/2010/11/ac" url="/Users/carlovenditto/Downloads/"/>
    </mc:Choice>
  </mc:AlternateContent>
  <xr:revisionPtr revIDLastSave="0" documentId="13_ncr:1_{B8DD6AB3-BAFF-3C47-8C62-C83E95EC44BC}" xr6:coauthVersionLast="47" xr6:coauthVersionMax="47" xr10:uidLastSave="{00000000-0000-0000-0000-000000000000}"/>
  <bookViews>
    <workbookView xWindow="0" yWindow="740" windowWidth="30240" windowHeight="18900" activeTab="1" xr2:uid="{00000000-000D-0000-FFFF-FFFF00000000}"/>
  </bookViews>
  <sheets>
    <sheet name="Schedule - aprile 2025" sheetId="17" r:id="rId1"/>
    <sheet name="Project schedule" sheetId="11" r:id="rId2"/>
    <sheet name="About" sheetId="12" r:id="rId3"/>
  </sheets>
  <definedNames>
    <definedName name="Display_Week" localSheetId="0">'Schedule - aprile 2025'!$Q$2</definedName>
    <definedName name="Display_Week">'Project schedule'!$Q$2</definedName>
    <definedName name="Project_Start" localSheetId="0">'Schedule - aprile 2025'!$Q$1</definedName>
    <definedName name="Project_Start">'Project schedule'!$Q$1</definedName>
    <definedName name="task_end" localSheetId="1">'Project schedule'!$F1</definedName>
    <definedName name="task_end" localSheetId="0">'Schedule - aprile 2025'!$F1</definedName>
    <definedName name="task_progress" localSheetId="1">'Project schedule'!$D1</definedName>
    <definedName name="task_progress" localSheetId="0">'Schedule - aprile 2025'!$D1</definedName>
    <definedName name="task_start" localSheetId="1">'Project schedule'!$E1</definedName>
    <definedName name="task_start" localSheetId="0">'Schedule - aprile 2025'!$E1</definedName>
    <definedName name="_xlnm.Print_Titles" localSheetId="1">'Project schedule'!$4:$6</definedName>
    <definedName name="_xlnm.Print_Titles" localSheetId="0">'Schedule - aprile 2025'!$4:$6</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1" l="1"/>
  <c r="F44" i="17"/>
  <c r="F42" i="17"/>
  <c r="F41" i="17"/>
  <c r="E24" i="17"/>
  <c r="F21" i="17"/>
  <c r="F15" i="17"/>
  <c r="F14" i="17"/>
  <c r="F13" i="17"/>
  <c r="F12" i="17"/>
  <c r="F11" i="17"/>
  <c r="F10" i="17"/>
  <c r="H10" i="17" s="1"/>
  <c r="F9" i="17"/>
  <c r="H53" i="17"/>
  <c r="H52" i="17"/>
  <c r="H46" i="17"/>
  <c r="D45" i="17"/>
  <c r="H38" i="17"/>
  <c r="H23" i="17"/>
  <c r="D22" i="17"/>
  <c r="E13" i="17"/>
  <c r="E12" i="17"/>
  <c r="E11" i="17"/>
  <c r="E10" i="17"/>
  <c r="H8" i="17"/>
  <c r="H7" i="17"/>
  <c r="I5" i="17"/>
  <c r="J5" i="17" s="1"/>
  <c r="I4" i="17"/>
  <c r="Q1" i="17"/>
  <c r="Q1" i="11"/>
  <c r="E9" i="11" s="1"/>
  <c r="F9" i="11" s="1"/>
  <c r="D45" i="11"/>
  <c r="D22" i="11"/>
  <c r="H23" i="11"/>
  <c r="H38" i="11"/>
  <c r="H7" i="11"/>
  <c r="H53" i="11"/>
  <c r="H52" i="11"/>
  <c r="H46" i="11"/>
  <c r="H8" i="11"/>
  <c r="H12" i="17" l="1"/>
  <c r="K5" i="17"/>
  <c r="J6" i="17"/>
  <c r="I6" i="17"/>
  <c r="E14" i="17"/>
  <c r="H11" i="17"/>
  <c r="E22" i="17"/>
  <c r="E9" i="17"/>
  <c r="E13" i="11"/>
  <c r="F13" i="11" s="1"/>
  <c r="E14" i="11" s="1"/>
  <c r="E12" i="11"/>
  <c r="F12" i="11" s="1"/>
  <c r="E11" i="11"/>
  <c r="F11" i="11" s="1"/>
  <c r="E10" i="11"/>
  <c r="F10" i="11" s="1"/>
  <c r="I5" i="11"/>
  <c r="I6" i="11" s="1"/>
  <c r="E22" i="11"/>
  <c r="H9" i="11"/>
  <c r="E16" i="17" l="1"/>
  <c r="F16" i="17" s="1"/>
  <c r="E15" i="17"/>
  <c r="H14" i="17"/>
  <c r="L5" i="17"/>
  <c r="K6" i="17"/>
  <c r="H9" i="17"/>
  <c r="H13" i="17"/>
  <c r="H12" i="11"/>
  <c r="E15" i="11"/>
  <c r="F15" i="11" s="1"/>
  <c r="F14" i="11"/>
  <c r="H11" i="11"/>
  <c r="H10" i="11"/>
  <c r="H13" i="11"/>
  <c r="I4" i="11"/>
  <c r="J5" i="11"/>
  <c r="K5" i="11" s="1"/>
  <c r="E16" i="11"/>
  <c r="L6" i="17" l="1"/>
  <c r="M5" i="17"/>
  <c r="H15" i="17"/>
  <c r="E17" i="17"/>
  <c r="F17" i="17" s="1"/>
  <c r="J6" i="11"/>
  <c r="F16" i="11"/>
  <c r="E17" i="11" s="1"/>
  <c r="E18" i="11" s="1"/>
  <c r="H14" i="11"/>
  <c r="K6" i="11"/>
  <c r="L5" i="11"/>
  <c r="E18" i="17" l="1"/>
  <c r="F18" i="17" s="1"/>
  <c r="H17" i="17"/>
  <c r="H16" i="17"/>
  <c r="M6" i="17"/>
  <c r="N5" i="17"/>
  <c r="E19" i="11"/>
  <c r="F18" i="11"/>
  <c r="F17" i="11"/>
  <c r="L6" i="11"/>
  <c r="M5" i="11"/>
  <c r="H15" i="11"/>
  <c r="O5" i="17" l="1"/>
  <c r="N6" i="17"/>
  <c r="E19" i="17"/>
  <c r="F19" i="17" s="1"/>
  <c r="H18" i="17"/>
  <c r="H16" i="11"/>
  <c r="N5" i="11"/>
  <c r="M6" i="11"/>
  <c r="E20" i="17" l="1"/>
  <c r="F20" i="17" s="1"/>
  <c r="O6" i="17"/>
  <c r="P5" i="17"/>
  <c r="F19" i="11"/>
  <c r="O5" i="11"/>
  <c r="N6" i="11"/>
  <c r="H17" i="11"/>
  <c r="P6" i="17" l="1"/>
  <c r="Q5" i="17"/>
  <c r="P4" i="17"/>
  <c r="E21" i="17"/>
  <c r="F22" i="17" s="1"/>
  <c r="H19" i="17"/>
  <c r="E20" i="11"/>
  <c r="F20" i="11" s="1"/>
  <c r="E21" i="11" s="1"/>
  <c r="H19" i="11"/>
  <c r="H18" i="11"/>
  <c r="P5" i="11"/>
  <c r="O6" i="11"/>
  <c r="H20" i="17" l="1"/>
  <c r="H22" i="17"/>
  <c r="F24" i="17"/>
  <c r="Q6" i="17"/>
  <c r="R5" i="17"/>
  <c r="H20" i="11"/>
  <c r="F21" i="11"/>
  <c r="F22" i="11" s="1"/>
  <c r="H22" i="11" s="1"/>
  <c r="H21" i="11"/>
  <c r="P6" i="11"/>
  <c r="Q5" i="11"/>
  <c r="P4" i="11"/>
  <c r="S5" i="17" l="1"/>
  <c r="R6" i="17"/>
  <c r="E25" i="17"/>
  <c r="F25" i="17" s="1"/>
  <c r="E26" i="17"/>
  <c r="F26" i="17" s="1"/>
  <c r="H24" i="17"/>
  <c r="H21" i="17"/>
  <c r="E25" i="11"/>
  <c r="F24" i="11"/>
  <c r="H24" i="11" s="1"/>
  <c r="E26" i="11"/>
  <c r="Q6" i="11"/>
  <c r="R5" i="11"/>
  <c r="E27" i="17" l="1"/>
  <c r="F27" i="17" s="1"/>
  <c r="E30" i="17"/>
  <c r="F30" i="17" s="1"/>
  <c r="H25" i="17"/>
  <c r="T5" i="17"/>
  <c r="S6" i="17"/>
  <c r="F25" i="11"/>
  <c r="H25" i="11" s="1"/>
  <c r="F26" i="11"/>
  <c r="E30" i="11"/>
  <c r="F30" i="11" s="1"/>
  <c r="S5" i="11"/>
  <c r="R6" i="11"/>
  <c r="E27" i="11"/>
  <c r="F27" i="11" s="1"/>
  <c r="T6" i="17" l="1"/>
  <c r="U5" i="17"/>
  <c r="E28" i="17"/>
  <c r="F28" i="17" s="1"/>
  <c r="E31" i="17"/>
  <c r="H27" i="17"/>
  <c r="H26" i="17"/>
  <c r="H26" i="11"/>
  <c r="E31" i="11"/>
  <c r="F31" i="11" s="1"/>
  <c r="E33" i="11" s="1"/>
  <c r="F33" i="11" s="1"/>
  <c r="E34" i="11" s="1"/>
  <c r="E28" i="11"/>
  <c r="F28" i="11" s="1"/>
  <c r="H27" i="11"/>
  <c r="T5" i="11"/>
  <c r="S6" i="11"/>
  <c r="F31" i="17" l="1"/>
  <c r="E33" i="17" s="1"/>
  <c r="F33" i="17" s="1"/>
  <c r="E29" i="17"/>
  <c r="F29" i="17" s="1"/>
  <c r="U6" i="17"/>
  <c r="V5" i="17"/>
  <c r="F34" i="11"/>
  <c r="E35" i="11" s="1"/>
  <c r="F35" i="11" s="1"/>
  <c r="E47" i="11" s="1"/>
  <c r="T6" i="11"/>
  <c r="U5" i="11"/>
  <c r="E29" i="11"/>
  <c r="F29" i="11" s="1"/>
  <c r="E34" i="17" l="1"/>
  <c r="F34" i="17" s="1"/>
  <c r="E37" i="17"/>
  <c r="F37" i="17" s="1"/>
  <c r="F47" i="11"/>
  <c r="E48" i="11"/>
  <c r="F48" i="11" s="1"/>
  <c r="W5" i="17"/>
  <c r="V6" i="17"/>
  <c r="H37" i="17"/>
  <c r="E39" i="11"/>
  <c r="F39" i="11" s="1"/>
  <c r="H34" i="11"/>
  <c r="E36" i="11"/>
  <c r="F36" i="11" s="1"/>
  <c r="E40" i="11" s="1"/>
  <c r="E37" i="11"/>
  <c r="F37" i="11" s="1"/>
  <c r="V5" i="11"/>
  <c r="U6" i="11"/>
  <c r="E36" i="17" l="1"/>
  <c r="E35" i="17"/>
  <c r="F35" i="17" s="1"/>
  <c r="H34" i="17"/>
  <c r="W6" i="17"/>
  <c r="W4" i="17"/>
  <c r="X5" i="17"/>
  <c r="F40" i="11"/>
  <c r="E45" i="11"/>
  <c r="H35" i="11"/>
  <c r="H36" i="11"/>
  <c r="W5" i="11"/>
  <c r="V6" i="11"/>
  <c r="X6" i="17" l="1"/>
  <c r="Y5" i="17"/>
  <c r="H35" i="17"/>
  <c r="F36" i="17"/>
  <c r="E40" i="17" s="1"/>
  <c r="F40" i="17" s="1"/>
  <c r="H39" i="11"/>
  <c r="H37" i="11"/>
  <c r="W6" i="11"/>
  <c r="X5" i="11"/>
  <c r="W4" i="11"/>
  <c r="E41" i="17" l="1"/>
  <c r="E45" i="17"/>
  <c r="H36" i="17"/>
  <c r="E39" i="17"/>
  <c r="F39" i="17" s="1"/>
  <c r="E47" i="17"/>
  <c r="F47" i="17" s="1"/>
  <c r="Y6" i="17"/>
  <c r="Z5" i="17"/>
  <c r="H40" i="11"/>
  <c r="E41" i="11"/>
  <c r="F41" i="11" s="1"/>
  <c r="E42" i="11" s="1"/>
  <c r="F42" i="11" s="1"/>
  <c r="X6" i="11"/>
  <c r="Y5" i="11"/>
  <c r="Z6" i="17" l="1"/>
  <c r="AA5" i="17"/>
  <c r="H47" i="17"/>
  <c r="E48" i="17"/>
  <c r="F48" i="17" s="1"/>
  <c r="H39" i="17"/>
  <c r="E42" i="17"/>
  <c r="H40" i="17"/>
  <c r="E43" i="11"/>
  <c r="F43" i="11" s="1"/>
  <c r="E44" i="11"/>
  <c r="F44" i="11" s="1"/>
  <c r="E49" i="11" s="1"/>
  <c r="H41" i="11"/>
  <c r="Z5" i="11"/>
  <c r="Y6" i="11"/>
  <c r="H41" i="17" l="1"/>
  <c r="H48" i="17"/>
  <c r="E43" i="17"/>
  <c r="F43" i="17" s="1"/>
  <c r="AA6" i="17"/>
  <c r="AB5" i="17"/>
  <c r="H47" i="11"/>
  <c r="H48" i="11"/>
  <c r="H42" i="11"/>
  <c r="Z6" i="11"/>
  <c r="AA5" i="11"/>
  <c r="E44" i="17" l="1"/>
  <c r="F45" i="17" s="1"/>
  <c r="AB6" i="17"/>
  <c r="AC5" i="17"/>
  <c r="H42" i="17"/>
  <c r="H43" i="11"/>
  <c r="AA6" i="11"/>
  <c r="AB5" i="11"/>
  <c r="AC6" i="17" l="1"/>
  <c r="AD5" i="17"/>
  <c r="H44" i="17"/>
  <c r="H43" i="17"/>
  <c r="AB6" i="11"/>
  <c r="AC5" i="11"/>
  <c r="F49" i="11"/>
  <c r="F45" i="11"/>
  <c r="H45" i="11" s="1"/>
  <c r="E50" i="11"/>
  <c r="F50" i="11" s="1"/>
  <c r="H44" i="11"/>
  <c r="E50" i="17" l="1"/>
  <c r="F50" i="17" s="1"/>
  <c r="F51" i="17" s="1"/>
  <c r="H45" i="17"/>
  <c r="E49" i="17"/>
  <c r="F49" i="17" s="1"/>
  <c r="AE5" i="17"/>
  <c r="AD4" i="17"/>
  <c r="AD6" i="17"/>
  <c r="F51" i="11"/>
  <c r="E51" i="11"/>
  <c r="H49" i="11"/>
  <c r="AD5" i="11"/>
  <c r="AC6" i="11"/>
  <c r="AF5" i="17" l="1"/>
  <c r="AE6" i="17"/>
  <c r="E51" i="17"/>
  <c r="H49" i="17"/>
  <c r="H51" i="11"/>
  <c r="AE5" i="11"/>
  <c r="AD4" i="11"/>
  <c r="AD6" i="11"/>
  <c r="H50" i="11"/>
  <c r="H50" i="17" l="1"/>
  <c r="H51" i="17"/>
  <c r="AG5" i="17"/>
  <c r="AF6" i="17"/>
  <c r="AF5" i="11"/>
  <c r="AE6" i="11"/>
  <c r="AG6" i="17" l="1"/>
  <c r="AH5" i="17"/>
  <c r="AF6" i="11"/>
  <c r="AG5" i="11"/>
  <c r="AH6" i="17" l="1"/>
  <c r="AI5" i="17"/>
  <c r="AH5" i="11"/>
  <c r="AG6" i="11"/>
  <c r="AI6" i="17" l="1"/>
  <c r="AJ5" i="17"/>
  <c r="AI5" i="11"/>
  <c r="AH6" i="11"/>
  <c r="AJ6" i="17" l="1"/>
  <c r="AK5" i="17"/>
  <c r="AJ5" i="11"/>
  <c r="AI6" i="11"/>
  <c r="AK6" i="17" l="1"/>
  <c r="AK4" i="17"/>
  <c r="AL5" i="17"/>
  <c r="AJ6" i="11"/>
  <c r="AK5" i="11"/>
  <c r="AM5" i="17" l="1"/>
  <c r="AL6" i="17"/>
  <c r="AL5" i="11"/>
  <c r="AK4" i="11"/>
  <c r="AK6" i="11"/>
  <c r="AM6" i="17" l="1"/>
  <c r="AN5" i="17"/>
  <c r="AM5" i="11"/>
  <c r="AL6" i="11"/>
  <c r="AO5" i="17" l="1"/>
  <c r="AN6" i="17"/>
  <c r="AN5" i="11"/>
  <c r="AM6" i="11"/>
  <c r="AP5" i="17" l="1"/>
  <c r="AO6" i="17"/>
  <c r="AO5" i="11"/>
  <c r="AN6" i="11"/>
  <c r="AP6" i="17" l="1"/>
  <c r="AQ5" i="17"/>
  <c r="AP5" i="11"/>
  <c r="AO6" i="11"/>
  <c r="AQ6" i="17" l="1"/>
  <c r="AR5" i="17"/>
  <c r="AQ5" i="11"/>
  <c r="AP6" i="11"/>
  <c r="AR6" i="17" l="1"/>
  <c r="AR4" i="17"/>
  <c r="AS5" i="17"/>
  <c r="AQ6" i="11"/>
  <c r="AR5" i="11"/>
  <c r="AS6" i="17" l="1"/>
  <c r="AT5" i="17"/>
  <c r="AR6" i="11"/>
  <c r="AS5" i="11"/>
  <c r="AR4" i="11"/>
  <c r="AU5" i="17" l="1"/>
  <c r="AT6" i="17"/>
  <c r="AT5" i="11"/>
  <c r="AS6" i="11"/>
  <c r="AU6" i="17" l="1"/>
  <c r="AV5" i="17"/>
  <c r="AU5" i="11"/>
  <c r="AT6" i="11"/>
  <c r="AV6" i="17" l="1"/>
  <c r="AW5" i="17"/>
  <c r="AU6" i="11"/>
  <c r="AV5" i="11"/>
  <c r="AW6" i="17" l="1"/>
  <c r="AX5" i="17"/>
  <c r="AW5" i="11"/>
  <c r="AV6" i="11"/>
  <c r="AX6" i="17" l="1"/>
  <c r="AY5" i="17"/>
  <c r="AX5" i="11"/>
  <c r="AW6" i="11"/>
  <c r="AY4" i="17" l="1"/>
  <c r="AY6" i="17"/>
  <c r="AZ5" i="17"/>
  <c r="AX6" i="11"/>
  <c r="AY5" i="11"/>
  <c r="AZ6" i="17" l="1"/>
  <c r="BA5" i="17"/>
  <c r="AY4" i="11"/>
  <c r="AZ5" i="11"/>
  <c r="AY6" i="11"/>
  <c r="BA6" i="17" l="1"/>
  <c r="BB5" i="17"/>
  <c r="BA5" i="11"/>
  <c r="AZ6" i="11"/>
  <c r="BC5" i="17" l="1"/>
  <c r="BB6" i="17"/>
  <c r="BB5" i="11"/>
  <c r="BA6" i="11"/>
  <c r="BD5" i="17" l="1"/>
  <c r="BC6" i="17"/>
  <c r="BC5" i="11"/>
  <c r="BB6" i="11"/>
  <c r="BE5" i="17" l="1"/>
  <c r="BD6" i="17"/>
  <c r="BC6" i="11"/>
  <c r="BD5" i="11"/>
  <c r="BF5" i="17" l="1"/>
  <c r="BE6" i="17"/>
  <c r="BE5" i="11"/>
  <c r="BD6" i="11"/>
  <c r="BG5" i="17" l="1"/>
  <c r="BF4" i="17"/>
  <c r="BF6" i="17"/>
  <c r="BF5" i="11"/>
  <c r="BE6" i="11"/>
  <c r="BG6" i="17" l="1"/>
  <c r="BH5" i="17"/>
  <c r="BF4" i="11"/>
  <c r="BF6" i="11"/>
  <c r="BG5" i="11"/>
  <c r="BH6" i="17" l="1"/>
  <c r="BI5" i="17"/>
  <c r="BG6" i="11"/>
  <c r="BH5" i="11"/>
  <c r="BI6" i="17" l="1"/>
  <c r="BJ5" i="17"/>
  <c r="BH6" i="11"/>
  <c r="BI5" i="11"/>
  <c r="BK5" i="17" l="1"/>
  <c r="BJ6" i="17"/>
  <c r="BJ5" i="11"/>
  <c r="BI6" i="11"/>
  <c r="BL5" i="17" l="1"/>
  <c r="BK6" i="17"/>
  <c r="BJ6" i="11"/>
  <c r="BK5" i="11"/>
  <c r="BM5" i="17" l="1"/>
  <c r="BL6" i="17"/>
  <c r="BL5" i="11"/>
  <c r="BK6" i="11"/>
  <c r="BM4" i="17" l="1"/>
  <c r="BN5" i="17"/>
  <c r="BM6" i="17"/>
  <c r="BM5" i="11"/>
  <c r="BL6" i="11"/>
  <c r="BO5" i="17" l="1"/>
  <c r="BN6" i="17"/>
  <c r="BN5" i="11"/>
  <c r="BM6" i="11"/>
  <c r="BM4" i="11"/>
  <c r="BP5" i="17" l="1"/>
  <c r="BO6" i="17"/>
  <c r="BN6" i="11"/>
  <c r="BO5" i="11"/>
  <c r="BP6" i="17" l="1"/>
  <c r="BQ5" i="17"/>
  <c r="BO6" i="11"/>
  <c r="BP5" i="11"/>
  <c r="BQ6" i="17" l="1"/>
  <c r="BR5" i="17"/>
  <c r="BP6" i="11"/>
  <c r="BQ5" i="11"/>
  <c r="BS5" i="17" l="1"/>
  <c r="BR6" i="17"/>
  <c r="BR5" i="11"/>
  <c r="BQ6" i="11"/>
  <c r="BS6" i="17" l="1"/>
  <c r="BT5" i="17"/>
  <c r="BS5" i="11"/>
  <c r="BR6" i="11"/>
  <c r="BU5" i="17" l="1"/>
  <c r="BT4" i="17"/>
  <c r="BT6" i="17"/>
  <c r="BT5" i="11"/>
  <c r="BS6" i="11"/>
  <c r="BV5" i="17" l="1"/>
  <c r="BU6" i="17"/>
  <c r="BU5" i="11"/>
  <c r="BT6" i="11"/>
  <c r="BT4" i="11"/>
  <c r="BW5" i="17" l="1"/>
  <c r="BV6" i="17"/>
  <c r="BU6" i="11"/>
  <c r="BV5" i="11"/>
  <c r="BX5" i="17" l="1"/>
  <c r="BW6" i="17"/>
  <c r="BV6" i="11"/>
  <c r="BW5" i="11"/>
  <c r="BX6" i="17" l="1"/>
  <c r="BY5" i="17"/>
  <c r="BW6" i="11"/>
  <c r="BX5" i="11"/>
  <c r="BY6" i="17" l="1"/>
  <c r="BZ5" i="17"/>
  <c r="BX6" i="11"/>
  <c r="BY5" i="11"/>
  <c r="CA5" i="17" l="1"/>
  <c r="BZ6" i="17"/>
  <c r="BZ5" i="11"/>
  <c r="BY6" i="11"/>
  <c r="CA6" i="17" l="1"/>
  <c r="CB5" i="17"/>
  <c r="CA4" i="17"/>
  <c r="CA5" i="11"/>
  <c r="BZ6" i="11"/>
  <c r="CB6" i="17" l="1"/>
  <c r="CC5" i="17"/>
  <c r="CB5" i="11"/>
  <c r="CA4" i="11"/>
  <c r="CA6" i="11"/>
  <c r="CC6" i="17" l="1"/>
  <c r="CD5" i="17"/>
  <c r="CB6" i="11"/>
  <c r="CC5" i="11"/>
  <c r="CE5" i="17" l="1"/>
  <c r="CD6" i="17"/>
  <c r="CC6" i="11"/>
  <c r="CD5" i="11"/>
  <c r="CF5" i="17" l="1"/>
  <c r="CE6" i="17"/>
  <c r="CD6" i="11"/>
  <c r="CE5" i="11"/>
  <c r="CF6" i="17" l="1"/>
  <c r="CG5" i="17"/>
  <c r="CF5" i="11"/>
  <c r="CE6" i="11"/>
  <c r="CG6" i="17" l="1"/>
  <c r="CH5" i="17"/>
  <c r="CF6" i="11"/>
  <c r="CG5" i="11"/>
  <c r="CI5" i="17" l="1"/>
  <c r="CH6" i="17"/>
  <c r="CH4" i="17"/>
  <c r="CG6" i="11"/>
  <c r="CH5" i="11"/>
  <c r="CI6" i="17" l="1"/>
  <c r="CJ5" i="17"/>
  <c r="CI5" i="11"/>
  <c r="CH6" i="11"/>
  <c r="CH4" i="11"/>
  <c r="CJ6" i="17" l="1"/>
  <c r="CK5" i="17"/>
  <c r="CI6" i="11"/>
  <c r="CJ5" i="11"/>
  <c r="CK6" i="17" l="1"/>
  <c r="CL5" i="17"/>
  <c r="CJ6" i="11"/>
  <c r="CK5" i="11"/>
  <c r="CL6" i="17" l="1"/>
  <c r="CM5" i="17"/>
  <c r="CL5" i="11"/>
  <c r="CK6" i="11"/>
  <c r="CM6" i="17" l="1"/>
  <c r="CN5" i="17"/>
  <c r="CL6" i="11"/>
  <c r="CM5" i="11"/>
  <c r="CN6" i="17" l="1"/>
  <c r="CO5" i="17"/>
  <c r="CM6" i="11"/>
  <c r="CN5" i="11"/>
  <c r="CO6" i="17" l="1"/>
  <c r="CO4" i="17"/>
  <c r="CP5" i="17"/>
  <c r="CO5" i="11"/>
  <c r="CN6" i="11"/>
  <c r="CQ5" i="17" l="1"/>
  <c r="CP6" i="17"/>
  <c r="CP5" i="11"/>
  <c r="CO6" i="11"/>
  <c r="CO4" i="11"/>
  <c r="CR5" i="17" l="1"/>
  <c r="CQ6" i="17"/>
  <c r="CP6" i="11"/>
  <c r="CQ5" i="11"/>
  <c r="CR6" i="17" l="1"/>
  <c r="CS5" i="17"/>
  <c r="CR5" i="11"/>
  <c r="CQ6" i="11"/>
  <c r="CS6" i="17" l="1"/>
  <c r="CT5" i="17"/>
  <c r="CR6" i="11"/>
  <c r="CS5" i="11"/>
  <c r="CT6" i="17" l="1"/>
  <c r="CU5" i="17"/>
  <c r="CT5" i="11"/>
  <c r="CS6" i="11"/>
  <c r="CU6" i="17" l="1"/>
  <c r="CV5" i="17"/>
  <c r="CU5" i="11"/>
  <c r="CT6" i="11"/>
  <c r="CV6" i="17" l="1"/>
  <c r="CW5" i="17"/>
  <c r="CV4" i="17"/>
  <c r="CV5" i="11"/>
  <c r="CU6" i="11"/>
  <c r="CW6" i="17" l="1"/>
  <c r="CX5" i="17"/>
  <c r="CV6" i="11"/>
  <c r="CV4" i="11"/>
  <c r="CW5" i="11"/>
  <c r="CY5" i="17" l="1"/>
  <c r="CX6" i="17"/>
  <c r="CX5" i="11"/>
  <c r="CW6" i="11"/>
  <c r="CY6" i="17" l="1"/>
  <c r="CZ5" i="17"/>
  <c r="CY5" i="11"/>
  <c r="CX6" i="11"/>
  <c r="DA5" i="17" l="1"/>
  <c r="CZ6" i="17"/>
  <c r="CY6" i="11"/>
  <c r="CZ5" i="11"/>
  <c r="DB5" i="17" l="1"/>
  <c r="DA6" i="17"/>
  <c r="DA5" i="11"/>
  <c r="CZ6" i="11"/>
  <c r="DB6" i="17" l="1"/>
  <c r="DC5" i="17"/>
  <c r="DB5" i="11"/>
  <c r="DA6" i="11"/>
  <c r="DC4" i="17" l="1"/>
  <c r="DC6" i="17"/>
  <c r="DD5" i="17"/>
  <c r="DB6" i="11"/>
  <c r="DC5" i="11"/>
  <c r="DD6" i="17" l="1"/>
  <c r="DE5" i="17"/>
  <c r="DC4" i="11"/>
  <c r="DD5" i="11"/>
  <c r="DC6" i="11"/>
  <c r="DE6" i="17" l="1"/>
  <c r="DF5" i="17"/>
  <c r="DD6" i="11"/>
  <c r="DE5" i="11"/>
  <c r="DG5" i="17" l="1"/>
  <c r="DF6" i="17"/>
  <c r="DF5" i="11"/>
  <c r="DE6" i="11"/>
  <c r="DG6" i="17" l="1"/>
  <c r="DH5" i="17"/>
  <c r="DF6" i="11"/>
  <c r="DG5" i="11"/>
  <c r="DI5" i="17" l="1"/>
  <c r="DH6" i="17"/>
  <c r="DH5" i="11"/>
  <c r="DG6" i="11"/>
  <c r="DI6" i="17" l="1"/>
  <c r="DJ5" i="17"/>
  <c r="DI5" i="11"/>
  <c r="DH6" i="11"/>
  <c r="DJ4" i="17" l="1"/>
  <c r="DJ6" i="17"/>
  <c r="DK5" i="17"/>
  <c r="DJ5" i="11"/>
  <c r="DI6" i="11"/>
  <c r="DK6" i="17" l="1"/>
  <c r="DL5" i="17"/>
  <c r="DK5" i="11"/>
  <c r="DJ6" i="11"/>
  <c r="DJ4" i="11"/>
  <c r="DL6" i="17" l="1"/>
  <c r="DM5" i="17"/>
  <c r="DK6" i="11"/>
  <c r="DL5" i="11"/>
  <c r="DM6" i="17" l="1"/>
  <c r="DN5" i="17"/>
  <c r="DL6" i="11"/>
  <c r="DM5" i="11"/>
  <c r="DO5" i="17" l="1"/>
  <c r="DN6" i="17"/>
  <c r="DN5" i="11"/>
  <c r="DM6" i="11"/>
  <c r="DP5" i="17" l="1"/>
  <c r="DO6" i="17"/>
  <c r="DO5" i="11"/>
  <c r="DN6" i="11"/>
  <c r="DQ5" i="17" l="1"/>
  <c r="DP6" i="17"/>
  <c r="DP5" i="11"/>
  <c r="DO6" i="11"/>
  <c r="DR5" i="17" l="1"/>
  <c r="DQ4" i="17"/>
  <c r="DQ6" i="17"/>
  <c r="DQ5" i="11"/>
  <c r="DP6" i="11"/>
  <c r="DS5" i="17" l="1"/>
  <c r="DR6" i="17"/>
  <c r="DQ6" i="11"/>
  <c r="DQ4" i="11"/>
  <c r="DR5" i="11"/>
  <c r="DS6" i="17" l="1"/>
  <c r="DT5" i="17"/>
  <c r="DR6" i="11"/>
  <c r="DS5" i="11"/>
  <c r="DT6" i="17" l="1"/>
  <c r="DU5" i="17"/>
  <c r="DS6" i="11"/>
  <c r="DT5" i="11"/>
  <c r="DU6" i="17" l="1"/>
  <c r="DV5" i="17"/>
  <c r="DT6" i="11"/>
  <c r="DU5" i="11"/>
  <c r="DW5" i="17" l="1"/>
  <c r="DV6" i="17"/>
  <c r="DV5" i="11"/>
  <c r="DU6" i="11"/>
  <c r="DX5" i="17" l="1"/>
  <c r="DW6" i="17"/>
  <c r="DW5" i="11"/>
  <c r="DV6" i="11"/>
  <c r="DX4" i="17" l="1"/>
  <c r="DY5" i="17"/>
  <c r="DX6" i="17"/>
  <c r="DX5" i="11"/>
  <c r="DW6" i="11"/>
  <c r="DZ5" i="17" l="1"/>
  <c r="DY6" i="17"/>
  <c r="DY5" i="11"/>
  <c r="DX6" i="11"/>
  <c r="DX4" i="11"/>
  <c r="EA5" i="17" l="1"/>
  <c r="DZ6" i="17"/>
  <c r="DY6" i="11"/>
  <c r="DZ5" i="11"/>
  <c r="EB5" i="17" l="1"/>
  <c r="EA6" i="17"/>
  <c r="DZ6" i="11"/>
  <c r="EA5" i="11"/>
  <c r="EB6" i="17" l="1"/>
  <c r="EC5" i="17"/>
  <c r="EA6" i="11"/>
  <c r="EB5" i="11"/>
  <c r="EC6" i="17" l="1"/>
  <c r="ED5" i="17"/>
  <c r="EC5" i="11"/>
  <c r="EB6" i="11"/>
  <c r="EE5" i="17" l="1"/>
  <c r="ED6" i="17"/>
  <c r="ED5" i="11"/>
  <c r="EC6" i="11"/>
  <c r="EE6" i="17" l="1"/>
  <c r="EF5" i="17"/>
  <c r="EE4" i="17"/>
  <c r="EE5" i="11"/>
  <c r="ED6" i="11"/>
  <c r="EG5" i="17" l="1"/>
  <c r="EF6" i="17"/>
  <c r="EF5" i="11"/>
  <c r="EE6" i="11"/>
  <c r="EE4" i="11"/>
  <c r="EH5" i="17" l="1"/>
  <c r="EG6" i="17"/>
  <c r="EF6" i="11"/>
  <c r="EG5" i="11"/>
  <c r="EI5" i="17" l="1"/>
  <c r="EH6" i="17"/>
  <c r="EG6" i="11"/>
  <c r="EH5" i="11"/>
  <c r="EJ5" i="17" l="1"/>
  <c r="EI6" i="17"/>
  <c r="EI5" i="11"/>
  <c r="EH6" i="11"/>
  <c r="EJ6" i="17" l="1"/>
  <c r="EK5" i="17"/>
  <c r="EI6" i="11"/>
  <c r="EJ5" i="11"/>
  <c r="EK6" i="17" l="1"/>
  <c r="EL5" i="17"/>
  <c r="EJ6" i="11"/>
  <c r="EK5" i="11"/>
  <c r="EM5" i="17" l="1"/>
  <c r="EL6" i="17"/>
  <c r="EL4" i="17"/>
  <c r="EL5" i="11"/>
  <c r="EK6" i="11"/>
  <c r="EM6" i="17" l="1"/>
  <c r="EN5" i="17"/>
  <c r="EM5" i="11"/>
  <c r="EL6" i="11"/>
  <c r="EL4" i="11"/>
  <c r="EN6" i="17" l="1"/>
  <c r="EO5" i="17"/>
  <c r="EM6" i="11"/>
  <c r="EN5" i="11"/>
  <c r="EO6" i="17" l="1"/>
  <c r="EP5" i="17"/>
  <c r="EN6" i="11"/>
  <c r="EO5" i="11"/>
  <c r="EQ5" i="17" l="1"/>
  <c r="EP6" i="17"/>
  <c r="EO6" i="11"/>
  <c r="EP5" i="11"/>
  <c r="ER5" i="17" l="1"/>
  <c r="EQ6" i="17"/>
  <c r="EQ5" i="11"/>
  <c r="EP6" i="11"/>
  <c r="ER6" i="17" l="1"/>
  <c r="ES5" i="17"/>
  <c r="ER5" i="11"/>
  <c r="EQ6" i="11"/>
  <c r="ES6" i="17" l="1"/>
  <c r="ES4" i="17"/>
  <c r="ET5" i="17"/>
  <c r="ES5" i="11"/>
  <c r="ER6" i="11"/>
  <c r="EU5" i="17" l="1"/>
  <c r="ET6" i="17"/>
  <c r="ET5" i="11"/>
  <c r="ES6" i="11"/>
  <c r="ES4" i="11"/>
  <c r="EU6" i="17" l="1"/>
  <c r="EV5" i="17"/>
  <c r="EU5" i="11"/>
  <c r="ET6" i="11"/>
  <c r="EV6" i="17" l="1"/>
  <c r="EW5" i="17"/>
  <c r="EV5" i="11"/>
  <c r="EU6" i="11"/>
  <c r="EW6" i="17" l="1"/>
  <c r="EX5" i="17"/>
  <c r="EV6" i="11"/>
  <c r="EW5" i="11"/>
  <c r="EX6" i="17" l="1"/>
  <c r="EY5" i="17"/>
  <c r="EX5" i="11"/>
  <c r="EW6" i="11"/>
  <c r="EY6" i="17" l="1"/>
  <c r="EZ5" i="17"/>
  <c r="EX6" i="11"/>
  <c r="EY5" i="11"/>
  <c r="EZ6" i="17" l="1"/>
  <c r="FA5" i="17"/>
  <c r="EZ4" i="17"/>
  <c r="EZ5" i="11"/>
  <c r="EY6" i="11"/>
  <c r="FA6" i="17" l="1"/>
  <c r="FB5" i="17"/>
  <c r="EZ6" i="11"/>
  <c r="EZ4" i="11"/>
  <c r="FA5" i="11"/>
  <c r="FC5" i="17" l="1"/>
  <c r="FB6" i="17"/>
  <c r="FB5" i="11"/>
  <c r="FA6" i="11"/>
  <c r="FD5" i="17" l="1"/>
  <c r="FC6" i="17"/>
  <c r="FC5" i="11"/>
  <c r="FB6" i="11"/>
  <c r="FE5" i="17" l="1"/>
  <c r="FD6" i="17"/>
  <c r="FC6" i="11"/>
  <c r="FD5" i="11"/>
  <c r="FE6" i="17" l="1"/>
  <c r="FF5" i="17"/>
  <c r="FF6" i="17" s="1"/>
  <c r="FE5" i="11"/>
  <c r="FD6" i="11"/>
  <c r="FF5" i="11" l="1"/>
  <c r="FF6" i="11" s="1"/>
  <c r="FE6" i="11"/>
</calcChain>
</file>

<file path=xl/sharedStrings.xml><?xml version="1.0" encoding="utf-8"?>
<sst xmlns="http://schemas.openxmlformats.org/spreadsheetml/2006/main" count="204" uniqueCount="71">
  <si>
    <t>Insert new rows ABOVE this one</t>
  </si>
  <si>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</si>
  <si>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</si>
  <si>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</si>
  <si>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</si>
  <si>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</si>
  <si>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</si>
  <si>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</si>
  <si>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</si>
  <si>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</si>
  <si>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</si>
  <si>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</si>
  <si>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</si>
  <si>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</si>
  <si>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</si>
  <si>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</si>
  <si>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</si>
  <si>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</si>
  <si>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</si>
  <si>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</si>
  <si>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</si>
  <si>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</si>
  <si>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Project Managers</t>
  </si>
  <si>
    <t>Scrittura RAD</t>
  </si>
  <si>
    <t>Tutto il team</t>
  </si>
  <si>
    <t>Capitolo 2: Sistema Attuale</t>
  </si>
  <si>
    <t>Definizione di almeno due scenari per team member</t>
  </si>
  <si>
    <t>Stesura di oggetti entity, control e boundary</t>
  </si>
  <si>
    <t>MILESTONE FINE RAD</t>
  </si>
  <si>
    <t>Stesura di un sequence diagarm per ogni due membri del team</t>
  </si>
  <si>
    <t>Stesura SDD</t>
  </si>
  <si>
    <t>Implementazione</t>
  </si>
  <si>
    <t>Stesura di almeno uno statechart diagram per due membri del team</t>
  </si>
  <si>
    <t>Capitolo 1</t>
  </si>
  <si>
    <t>Testing di Unità</t>
  </si>
  <si>
    <t>Testing di Sistema</t>
  </si>
  <si>
    <t>Primo Scrum</t>
  </si>
  <si>
    <t>Secondo Scrum</t>
  </si>
  <si>
    <t>Quarto Scrum</t>
  </si>
  <si>
    <t>Terzo Scrum</t>
  </si>
  <si>
    <t>Revisione RAD</t>
  </si>
  <si>
    <t>Stesura ODD</t>
  </si>
  <si>
    <t>Design Pattern</t>
  </si>
  <si>
    <t>MILESTONE FINE IMPLEMENTAZIONE</t>
  </si>
  <si>
    <t>Testing</t>
  </si>
  <si>
    <t>MILESTONE FINE TESTING</t>
  </si>
  <si>
    <t>Introduzione</t>
  </si>
  <si>
    <t>Decomposizione in sottosistemi</t>
  </si>
  <si>
    <t>Asrchitettura del sistema proposto</t>
  </si>
  <si>
    <t>Mapping Hardware/Software</t>
  </si>
  <si>
    <t>Diagramma Architetturale</t>
  </si>
  <si>
    <t>Capitolo 1: Introduzione</t>
  </si>
  <si>
    <t>Mockups</t>
  </si>
  <si>
    <t>Roles Diagram</t>
  </si>
  <si>
    <t>Definizione Requisiti Funzionali</t>
  </si>
  <si>
    <t>Definizione Requisiti Non Funzionali</t>
  </si>
  <si>
    <t>Activity diagram</t>
  </si>
  <si>
    <t>Leopoldo Todisco, Carlo Venditto</t>
  </si>
  <si>
    <t>Bridge</t>
  </si>
  <si>
    <t>C02</t>
  </si>
  <si>
    <t>Design Goals</t>
  </si>
  <si>
    <t>Stesura di almeno uno use case per team member</t>
  </si>
  <si>
    <t>Design Tradeoffs</t>
  </si>
  <si>
    <t>Class Diagram</t>
  </si>
  <si>
    <t>Individuazione COTS</t>
  </si>
  <si>
    <t>Revisione ODD</t>
  </si>
  <si>
    <t>Training</t>
  </si>
  <si>
    <t>SetUp dell'ambiente</t>
  </si>
  <si>
    <t>Milestone FINE ODD</t>
  </si>
  <si>
    <t>Scrittura Test Case</t>
  </si>
  <si>
    <t>Scrittura Test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</si>
</sst>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diagonal/>
    </border>
    <border>
      <left/>
      <right/>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19" xfId="0" applyNumberFormat="1" applyFont="1" applyFill="1" applyBorder="1" applyAlignment="1">
      <alignment horizontal="center" vertical="center"/>
    </xf>
    <xf numFmtId="168" fontId="21" fillId="12" borderId="17"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0" xfId="12" applyFont="1" applyFill="1" applyBorder="1">
      <alignment horizontal="left" vertical="center" indent="2"/>
    </xf>
    <xf numFmtId="165" fontId="19" fillId="4" borderId="0" xfId="10" applyFont="1" applyFill="1" applyBorder="1">
      <alignment horizontal="center"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165" fontId="19" fillId="5" borderId="0" xfId="10" applyFont="1" applyFill="1" applyBorder="1">
      <alignment horizontal="center" vertical="center"/>
    </xf>
    <xf numFmtId="0" fontId="19" fillId="10" borderId="0" xfId="12" applyFont="1" applyFill="1" applyBorder="1">
      <alignment horizontal="left" vertical="center" indent="2"/>
    </xf>
    <xf numFmtId="165" fontId="19" fillId="10" borderId="0" xfId="10" applyFont="1" applyFill="1" applyBorder="1">
      <alignment horizontal="center" vertical="center"/>
    </xf>
    <xf numFmtId="0" fontId="19" fillId="4" borderId="21" xfId="12" applyFont="1" applyFill="1" applyBorder="1">
      <alignment horizontal="left" vertical="center" indent="2"/>
    </xf>
    <xf numFmtId="0" fontId="19" fillId="4" borderId="22" xfId="12" applyFont="1" applyFill="1" applyBorder="1">
      <alignment horizontal="left" vertical="center" indent="2"/>
    </xf>
    <xf numFmtId="167" fontId="19" fillId="2" borderId="12"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4" fillId="2" borderId="20" xfId="0" applyFont="1" applyFill="1" applyBorder="1"/>
    <xf numFmtId="0" fontId="20" fillId="11" borderId="15" xfId="0" applyFont="1" applyFill="1" applyBorder="1" applyAlignment="1">
      <alignment horizontal="center" vertical="center"/>
    </xf>
    <xf numFmtId="0" fontId="26" fillId="0" borderId="0" xfId="8" applyFont="1" applyAlignment="1">
      <alignment horizontal="left"/>
    </xf>
    <xf numFmtId="0" fontId="4" fillId="0" borderId="0" xfId="0" applyFont="1"/>
    <xf numFmtId="166" fontId="27" fillId="0" borderId="0" xfId="9" applyFont="1" applyBorder="1" applyAlignment="1">
      <alignment horizontal="left"/>
    </xf>
    <xf numFmtId="0" fontId="28" fillId="0" borderId="0" xfId="0" applyFont="1"/>
    <xf numFmtId="0" fontId="27" fillId="0" borderId="0" xfId="0" applyFont="1" applyAlignment="1">
      <alignment horizontal="left"/>
    </xf>
    <xf numFmtId="167" fontId="19" fillId="2" borderId="17" xfId="0" applyNumberFormat="1" applyFont="1" applyFill="1" applyBorder="1" applyAlignment="1">
      <alignment horizontal="center" vertical="center" wrapText="1"/>
    </xf>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35">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FF13-C276-B940-966F-FC33DE7C5C77}">
  <sheetPr>
    <pageSetUpPr fitToPage="1"/>
  </sheetPr>
  <dimension ref="A1:FF56"/>
  <sheetViews>
    <sheetView showGridLines="0" showRuler="0" topLeftCell="A34" zoomScale="125" zoomScaleNormal="77" zoomScalePageLayoutView="70" workbookViewId="0">
      <selection activeCell="F45" sqref="F45"/>
    </sheetView>
  </sheetViews>
  <sheetFormatPr baseColWidth="10" defaultColWidth="8.6640625" defaultRowHeight="30" customHeight="1" x14ac:dyDescent="0.15"/>
  <cols>
    <col min="1" max="1" width="2.6640625" style="13" customWidth="1"/>
    <col min="2" max="2" width="63" customWidth="1"/>
    <col min="3" max="3" width="22.83203125" customWidth="1"/>
    <col min="4" max="4" width="10.6640625" customWidth="1"/>
    <col min="5" max="5" width="10.6640625" style="2" customWidth="1"/>
    <col min="6" max="6" width="10.6640625" customWidth="1"/>
    <col min="7" max="7" width="2.6640625" customWidth="1"/>
    <col min="8" max="8" width="6" hidden="1" customWidth="1"/>
    <col min="9" max="25" width="1.6640625" customWidth="1"/>
    <col min="26" max="26" width="8.5" customWidth="1"/>
    <col min="27" max="162" width="1.6640625" customWidth="1"/>
  </cols>
  <sheetData>
    <row r="1" spans="1:162" ht="90" customHeight="1" x14ac:dyDescent="0.85">
      <c r="A1" s="14"/>
      <c r="B1" s="96" t="s">
        <v>58</v>
      </c>
      <c r="C1" s="18"/>
      <c r="D1" s="19"/>
      <c r="E1" s="20"/>
      <c r="F1" s="21"/>
      <c r="H1" s="1"/>
      <c r="I1" s="121" t="s">
        <v>19</v>
      </c>
      <c r="J1" s="122"/>
      <c r="K1" s="122"/>
      <c r="L1" s="122"/>
      <c r="M1" s="122"/>
      <c r="N1" s="122"/>
      <c r="O1" s="122"/>
      <c r="P1" s="24"/>
      <c r="Q1" s="123">
        <f>DATE(2024,10,14)</f>
        <v>45579</v>
      </c>
      <c r="R1" s="124"/>
      <c r="S1" s="124"/>
      <c r="T1" s="124"/>
      <c r="U1" s="124"/>
      <c r="V1" s="124"/>
      <c r="W1" s="124"/>
      <c r="X1" s="124"/>
      <c r="Y1" s="124"/>
      <c r="Z1" s="124"/>
    </row>
    <row r="2" spans="1:162" ht="30" customHeight="1" x14ac:dyDescent="0.4">
      <c r="B2" s="94" t="s">
        <v>59</v>
      </c>
      <c r="C2" s="95" t="s">
        <v>22</v>
      </c>
      <c r="D2" s="22"/>
      <c r="E2" s="23" t="s">
        <v>57</v>
      </c>
      <c r="F2" s="22"/>
      <c r="I2" s="121" t="s">
        <v>20</v>
      </c>
      <c r="J2" s="122"/>
      <c r="K2" s="122"/>
      <c r="L2" s="122"/>
      <c r="M2" s="122"/>
      <c r="N2" s="122"/>
      <c r="O2" s="122"/>
      <c r="P2" s="24"/>
      <c r="Q2" s="125">
        <v>1</v>
      </c>
      <c r="R2" s="124"/>
      <c r="S2" s="124"/>
      <c r="T2" s="124"/>
      <c r="U2" s="124"/>
      <c r="V2" s="124"/>
      <c r="W2" s="124"/>
      <c r="X2" s="124"/>
      <c r="Y2" s="124"/>
      <c r="Z2" s="124"/>
    </row>
    <row r="3" spans="1:162" s="26" customFormat="1" ht="30" customHeight="1" x14ac:dyDescent="0.15">
      <c r="A3" s="13"/>
      <c r="B3" s="25"/>
      <c r="D3" s="27"/>
      <c r="E3" s="28"/>
    </row>
    <row r="4" spans="1:162" s="26" customFormat="1" ht="30" customHeight="1" x14ac:dyDescent="0.15">
      <c r="A4" s="14"/>
      <c r="B4" s="29"/>
      <c r="E4" s="30"/>
      <c r="I4" s="126">
        <f>I5</f>
        <v>45579</v>
      </c>
      <c r="J4" s="113"/>
      <c r="K4" s="113"/>
      <c r="L4" s="113"/>
      <c r="M4" s="113"/>
      <c r="N4" s="113"/>
      <c r="O4" s="113"/>
      <c r="P4" s="113">
        <f>P5</f>
        <v>45586</v>
      </c>
      <c r="Q4" s="113"/>
      <c r="R4" s="113"/>
      <c r="S4" s="113"/>
      <c r="T4" s="113"/>
      <c r="U4" s="113"/>
      <c r="V4" s="113"/>
      <c r="W4" s="113">
        <f>W5</f>
        <v>45593</v>
      </c>
      <c r="X4" s="113"/>
      <c r="Y4" s="113"/>
      <c r="Z4" s="113"/>
      <c r="AA4" s="113"/>
      <c r="AB4" s="113"/>
      <c r="AC4" s="113"/>
      <c r="AD4" s="113">
        <f>AD5</f>
        <v>45600</v>
      </c>
      <c r="AE4" s="113"/>
      <c r="AF4" s="113"/>
      <c r="AG4" s="113"/>
      <c r="AH4" s="113"/>
      <c r="AI4" s="113"/>
      <c r="AJ4" s="113"/>
      <c r="AK4" s="113">
        <f>AK5</f>
        <v>45607</v>
      </c>
      <c r="AL4" s="113"/>
      <c r="AM4" s="113"/>
      <c r="AN4" s="113"/>
      <c r="AO4" s="113"/>
      <c r="AP4" s="113"/>
      <c r="AQ4" s="113"/>
      <c r="AR4" s="113">
        <f>AR5</f>
        <v>45614</v>
      </c>
      <c r="AS4" s="113"/>
      <c r="AT4" s="113"/>
      <c r="AU4" s="113"/>
      <c r="AV4" s="113"/>
      <c r="AW4" s="113"/>
      <c r="AX4" s="113"/>
      <c r="AY4" s="113">
        <f>AY5</f>
        <v>45621</v>
      </c>
      <c r="AZ4" s="113"/>
      <c r="BA4" s="113"/>
      <c r="BB4" s="113"/>
      <c r="BC4" s="113"/>
      <c r="BD4" s="113"/>
      <c r="BE4" s="113"/>
      <c r="BF4" s="113">
        <f>BF5</f>
        <v>45628</v>
      </c>
      <c r="BG4" s="113"/>
      <c r="BH4" s="113"/>
      <c r="BI4" s="113"/>
      <c r="BJ4" s="113"/>
      <c r="BK4" s="113"/>
      <c r="BL4" s="114"/>
      <c r="BM4" s="113">
        <f>BM5</f>
        <v>45635</v>
      </c>
      <c r="BN4" s="113"/>
      <c r="BO4" s="113"/>
      <c r="BP4" s="113"/>
      <c r="BQ4" s="113"/>
      <c r="BR4" s="113"/>
      <c r="BS4" s="114"/>
      <c r="BT4" s="113">
        <f>BT5</f>
        <v>45642</v>
      </c>
      <c r="BU4" s="113"/>
      <c r="BV4" s="113"/>
      <c r="BW4" s="113"/>
      <c r="BX4" s="113"/>
      <c r="BY4" s="113"/>
      <c r="BZ4" s="114"/>
      <c r="CA4" s="113">
        <f>CA5</f>
        <v>45649</v>
      </c>
      <c r="CB4" s="113"/>
      <c r="CC4" s="113"/>
      <c r="CD4" s="113"/>
      <c r="CE4" s="113"/>
      <c r="CF4" s="113"/>
      <c r="CG4" s="114"/>
      <c r="CH4" s="113">
        <f>CH5</f>
        <v>45656</v>
      </c>
      <c r="CI4" s="113"/>
      <c r="CJ4" s="113"/>
      <c r="CK4" s="113"/>
      <c r="CL4" s="113"/>
      <c r="CM4" s="113"/>
      <c r="CN4" s="114"/>
      <c r="CO4" s="113">
        <f>CO5</f>
        <v>45663</v>
      </c>
      <c r="CP4" s="113"/>
      <c r="CQ4" s="113"/>
      <c r="CR4" s="113"/>
      <c r="CS4" s="113"/>
      <c r="CT4" s="113"/>
      <c r="CU4" s="114"/>
      <c r="CV4" s="113">
        <f>CV5</f>
        <v>45670</v>
      </c>
      <c r="CW4" s="113"/>
      <c r="CX4" s="113"/>
      <c r="CY4" s="113"/>
      <c r="CZ4" s="113"/>
      <c r="DA4" s="113"/>
      <c r="DB4" s="114"/>
      <c r="DC4" s="113">
        <f>DC5</f>
        <v>45677</v>
      </c>
      <c r="DD4" s="113"/>
      <c r="DE4" s="113"/>
      <c r="DF4" s="113"/>
      <c r="DG4" s="113"/>
      <c r="DH4" s="113"/>
      <c r="DI4" s="114"/>
      <c r="DJ4" s="113">
        <f>DJ5</f>
        <v>45684</v>
      </c>
      <c r="DK4" s="113"/>
      <c r="DL4" s="113"/>
      <c r="DM4" s="113"/>
      <c r="DN4" s="113"/>
      <c r="DO4" s="113"/>
      <c r="DP4" s="114"/>
      <c r="DQ4" s="113">
        <f>DQ5</f>
        <v>45691</v>
      </c>
      <c r="DR4" s="113"/>
      <c r="DS4" s="113"/>
      <c r="DT4" s="113"/>
      <c r="DU4" s="113"/>
      <c r="DV4" s="113"/>
      <c r="DW4" s="114"/>
      <c r="DX4" s="113">
        <f>DX5</f>
        <v>45698</v>
      </c>
      <c r="DY4" s="113"/>
      <c r="DZ4" s="113"/>
      <c r="EA4" s="113"/>
      <c r="EB4" s="113"/>
      <c r="EC4" s="113"/>
      <c r="ED4" s="114"/>
      <c r="EE4" s="113">
        <f>EE5</f>
        <v>45705</v>
      </c>
      <c r="EF4" s="113"/>
      <c r="EG4" s="113"/>
      <c r="EH4" s="113"/>
      <c r="EI4" s="113"/>
      <c r="EJ4" s="113"/>
      <c r="EK4" s="114"/>
      <c r="EL4" s="113">
        <f>EL5</f>
        <v>45712</v>
      </c>
      <c r="EM4" s="113"/>
      <c r="EN4" s="113"/>
      <c r="EO4" s="113"/>
      <c r="EP4" s="113"/>
      <c r="EQ4" s="113"/>
      <c r="ER4" s="114"/>
      <c r="ES4" s="113">
        <f>ES5</f>
        <v>45719</v>
      </c>
      <c r="ET4" s="113"/>
      <c r="EU4" s="113"/>
      <c r="EV4" s="113"/>
      <c r="EW4" s="113"/>
      <c r="EX4" s="113"/>
      <c r="EY4" s="114"/>
      <c r="EZ4" s="113">
        <f>EZ5</f>
        <v>45726</v>
      </c>
      <c r="FA4" s="113"/>
      <c r="FB4" s="113"/>
      <c r="FC4" s="113"/>
      <c r="FD4" s="113"/>
      <c r="FE4" s="113"/>
      <c r="FF4" s="114"/>
    </row>
    <row r="5" spans="1:162" s="26" customFormat="1" ht="15" customHeight="1" x14ac:dyDescent="0.15">
      <c r="A5" s="115"/>
      <c r="B5" s="116"/>
      <c r="C5" s="118" t="s">
        <v>21</v>
      </c>
      <c r="D5" s="120" t="s">
        <v>1</v>
      </c>
      <c r="E5" s="120" t="s">
        <v>3</v>
      </c>
      <c r="F5" s="120" t="s">
        <v>4</v>
      </c>
      <c r="I5" s="31">
        <f>Project_Start-WEEKDAY(Project_Start,1)+2+7*(Display_Week-1)</f>
        <v>45579</v>
      </c>
      <c r="J5" s="31">
        <f>I5+1</f>
        <v>45580</v>
      </c>
      <c r="K5" s="31">
        <f t="shared" ref="K5:AX5" si="0">J5+1</f>
        <v>45581</v>
      </c>
      <c r="L5" s="31">
        <f t="shared" si="0"/>
        <v>45582</v>
      </c>
      <c r="M5" s="31">
        <f t="shared" si="0"/>
        <v>45583</v>
      </c>
      <c r="N5" s="31">
        <f t="shared" si="0"/>
        <v>45584</v>
      </c>
      <c r="O5" s="32">
        <f t="shared" si="0"/>
        <v>45585</v>
      </c>
      <c r="P5" s="33">
        <f>O5+1</f>
        <v>45586</v>
      </c>
      <c r="Q5" s="31">
        <f>P5+1</f>
        <v>45587</v>
      </c>
      <c r="R5" s="31">
        <f t="shared" si="0"/>
        <v>45588</v>
      </c>
      <c r="S5" s="31">
        <f t="shared" si="0"/>
        <v>45589</v>
      </c>
      <c r="T5" s="31">
        <f t="shared" si="0"/>
        <v>45590</v>
      </c>
      <c r="U5" s="31">
        <f t="shared" si="0"/>
        <v>45591</v>
      </c>
      <c r="V5" s="32">
        <f t="shared" si="0"/>
        <v>45592</v>
      </c>
      <c r="W5" s="33">
        <f>V5+1</f>
        <v>45593</v>
      </c>
      <c r="X5" s="31">
        <f>W5+1</f>
        <v>45594</v>
      </c>
      <c r="Y5" s="31">
        <f t="shared" si="0"/>
        <v>45595</v>
      </c>
      <c r="Z5" s="31">
        <f t="shared" si="0"/>
        <v>45596</v>
      </c>
      <c r="AA5" s="31">
        <f t="shared" si="0"/>
        <v>45597</v>
      </c>
      <c r="AB5" s="31">
        <f t="shared" si="0"/>
        <v>45598</v>
      </c>
      <c r="AC5" s="32">
        <f t="shared" si="0"/>
        <v>45599</v>
      </c>
      <c r="AD5" s="33">
        <f>AC5+1</f>
        <v>45600</v>
      </c>
      <c r="AE5" s="31">
        <f>AD5+1</f>
        <v>45601</v>
      </c>
      <c r="AF5" s="31">
        <f t="shared" si="0"/>
        <v>45602</v>
      </c>
      <c r="AG5" s="31">
        <f t="shared" si="0"/>
        <v>45603</v>
      </c>
      <c r="AH5" s="31">
        <f t="shared" si="0"/>
        <v>45604</v>
      </c>
      <c r="AI5" s="31">
        <f t="shared" si="0"/>
        <v>45605</v>
      </c>
      <c r="AJ5" s="32">
        <f t="shared" si="0"/>
        <v>45606</v>
      </c>
      <c r="AK5" s="33">
        <f>AJ5+1</f>
        <v>45607</v>
      </c>
      <c r="AL5" s="31">
        <f>AK5+1</f>
        <v>45608</v>
      </c>
      <c r="AM5" s="31">
        <f t="shared" si="0"/>
        <v>45609</v>
      </c>
      <c r="AN5" s="31">
        <f t="shared" si="0"/>
        <v>45610</v>
      </c>
      <c r="AO5" s="31">
        <f t="shared" si="0"/>
        <v>45611</v>
      </c>
      <c r="AP5" s="31">
        <f t="shared" si="0"/>
        <v>45612</v>
      </c>
      <c r="AQ5" s="32">
        <f t="shared" si="0"/>
        <v>45613</v>
      </c>
      <c r="AR5" s="33">
        <f>AQ5+1</f>
        <v>45614</v>
      </c>
      <c r="AS5" s="31">
        <f>AR5+1</f>
        <v>45615</v>
      </c>
      <c r="AT5" s="31">
        <f t="shared" si="0"/>
        <v>45616</v>
      </c>
      <c r="AU5" s="31">
        <f t="shared" si="0"/>
        <v>45617</v>
      </c>
      <c r="AV5" s="31">
        <f t="shared" si="0"/>
        <v>45618</v>
      </c>
      <c r="AW5" s="31">
        <f t="shared" si="0"/>
        <v>45619</v>
      </c>
      <c r="AX5" s="32">
        <f t="shared" si="0"/>
        <v>45620</v>
      </c>
      <c r="AY5" s="33">
        <f>AX5+1</f>
        <v>45621</v>
      </c>
      <c r="AZ5" s="31">
        <f>AY5+1</f>
        <v>45622</v>
      </c>
      <c r="BA5" s="31">
        <f t="shared" ref="BA5:BE5" si="1">AZ5+1</f>
        <v>45623</v>
      </c>
      <c r="BB5" s="31">
        <f t="shared" si="1"/>
        <v>45624</v>
      </c>
      <c r="BC5" s="31">
        <f t="shared" si="1"/>
        <v>45625</v>
      </c>
      <c r="BD5" s="31">
        <f t="shared" si="1"/>
        <v>45626</v>
      </c>
      <c r="BE5" s="32">
        <f t="shared" si="1"/>
        <v>45627</v>
      </c>
      <c r="BF5" s="33">
        <f>BE5+1</f>
        <v>45628</v>
      </c>
      <c r="BG5" s="31">
        <f>BF5+1</f>
        <v>45629</v>
      </c>
      <c r="BH5" s="31">
        <f t="shared" ref="BH5:BL5" si="2">BG5+1</f>
        <v>45630</v>
      </c>
      <c r="BI5" s="31">
        <f t="shared" si="2"/>
        <v>45631</v>
      </c>
      <c r="BJ5" s="31">
        <f t="shared" si="2"/>
        <v>45632</v>
      </c>
      <c r="BK5" s="31">
        <f t="shared" si="2"/>
        <v>45633</v>
      </c>
      <c r="BL5" s="31">
        <f t="shared" si="2"/>
        <v>45634</v>
      </c>
      <c r="BM5" s="33">
        <f>BL5+1</f>
        <v>45635</v>
      </c>
      <c r="BN5" s="31">
        <f>BM5+1</f>
        <v>45636</v>
      </c>
      <c r="BO5" s="31">
        <f t="shared" ref="BO5:BS5" si="3">BN5+1</f>
        <v>45637</v>
      </c>
      <c r="BP5" s="31">
        <f t="shared" si="3"/>
        <v>45638</v>
      </c>
      <c r="BQ5" s="31">
        <f t="shared" si="3"/>
        <v>45639</v>
      </c>
      <c r="BR5" s="31">
        <f t="shared" si="3"/>
        <v>45640</v>
      </c>
      <c r="BS5" s="31">
        <f t="shared" si="3"/>
        <v>45641</v>
      </c>
      <c r="BT5" s="33">
        <f>BS5+1</f>
        <v>45642</v>
      </c>
      <c r="BU5" s="31">
        <f>BT5+1</f>
        <v>45643</v>
      </c>
      <c r="BV5" s="31">
        <f t="shared" ref="BV5:BZ5" si="4">BU5+1</f>
        <v>45644</v>
      </c>
      <c r="BW5" s="31">
        <f t="shared" si="4"/>
        <v>45645</v>
      </c>
      <c r="BX5" s="31">
        <f t="shared" si="4"/>
        <v>45646</v>
      </c>
      <c r="BY5" s="31">
        <f t="shared" si="4"/>
        <v>45647</v>
      </c>
      <c r="BZ5" s="31">
        <f t="shared" si="4"/>
        <v>45648</v>
      </c>
      <c r="CA5" s="33">
        <f>BZ5+1</f>
        <v>45649</v>
      </c>
      <c r="CB5" s="31">
        <f>CA5+1</f>
        <v>45650</v>
      </c>
      <c r="CC5" s="31">
        <f t="shared" ref="CC5:CG5" si="5">CB5+1</f>
        <v>45651</v>
      </c>
      <c r="CD5" s="31">
        <f t="shared" si="5"/>
        <v>45652</v>
      </c>
      <c r="CE5" s="31">
        <f t="shared" si="5"/>
        <v>45653</v>
      </c>
      <c r="CF5" s="31">
        <f t="shared" si="5"/>
        <v>45654</v>
      </c>
      <c r="CG5" s="31">
        <f t="shared" si="5"/>
        <v>45655</v>
      </c>
      <c r="CH5" s="33">
        <f>CG5+1</f>
        <v>45656</v>
      </c>
      <c r="CI5" s="31">
        <f>CH5+1</f>
        <v>45657</v>
      </c>
      <c r="CJ5" s="31">
        <f t="shared" ref="CJ5:CN5" si="6">CI5+1</f>
        <v>45658</v>
      </c>
      <c r="CK5" s="31">
        <f t="shared" si="6"/>
        <v>45659</v>
      </c>
      <c r="CL5" s="31">
        <f t="shared" si="6"/>
        <v>45660</v>
      </c>
      <c r="CM5" s="31">
        <f t="shared" si="6"/>
        <v>45661</v>
      </c>
      <c r="CN5" s="31">
        <f t="shared" si="6"/>
        <v>45662</v>
      </c>
      <c r="CO5" s="33">
        <f>CN5+1</f>
        <v>45663</v>
      </c>
      <c r="CP5" s="31">
        <f>CO5+1</f>
        <v>45664</v>
      </c>
      <c r="CQ5" s="31">
        <f t="shared" ref="CQ5:CU5" si="7">CP5+1</f>
        <v>45665</v>
      </c>
      <c r="CR5" s="31">
        <f t="shared" si="7"/>
        <v>45666</v>
      </c>
      <c r="CS5" s="31">
        <f t="shared" si="7"/>
        <v>45667</v>
      </c>
      <c r="CT5" s="31">
        <f t="shared" si="7"/>
        <v>45668</v>
      </c>
      <c r="CU5" s="31">
        <f t="shared" si="7"/>
        <v>45669</v>
      </c>
      <c r="CV5" s="33">
        <f>CU5+1</f>
        <v>45670</v>
      </c>
      <c r="CW5" s="31">
        <f>CV5+1</f>
        <v>45671</v>
      </c>
      <c r="CX5" s="31">
        <f t="shared" ref="CX5:DB5" si="8">CW5+1</f>
        <v>45672</v>
      </c>
      <c r="CY5" s="31">
        <f t="shared" si="8"/>
        <v>45673</v>
      </c>
      <c r="CZ5" s="31">
        <f t="shared" si="8"/>
        <v>45674</v>
      </c>
      <c r="DA5" s="31">
        <f t="shared" si="8"/>
        <v>45675</v>
      </c>
      <c r="DB5" s="31">
        <f t="shared" si="8"/>
        <v>45676</v>
      </c>
      <c r="DC5" s="33">
        <f>DB5+1</f>
        <v>45677</v>
      </c>
      <c r="DD5" s="31">
        <f>DC5+1</f>
        <v>45678</v>
      </c>
      <c r="DE5" s="31">
        <f t="shared" ref="DE5:DI5" si="9">DD5+1</f>
        <v>45679</v>
      </c>
      <c r="DF5" s="31">
        <f t="shared" si="9"/>
        <v>45680</v>
      </c>
      <c r="DG5" s="31">
        <f t="shared" si="9"/>
        <v>45681</v>
      </c>
      <c r="DH5" s="31">
        <f t="shared" si="9"/>
        <v>45682</v>
      </c>
      <c r="DI5" s="31">
        <f t="shared" si="9"/>
        <v>45683</v>
      </c>
      <c r="DJ5" s="33">
        <f>DI5+1</f>
        <v>45684</v>
      </c>
      <c r="DK5" s="31">
        <f>DJ5+1</f>
        <v>45685</v>
      </c>
      <c r="DL5" s="31">
        <f t="shared" ref="DL5:DP5" si="10">DK5+1</f>
        <v>45686</v>
      </c>
      <c r="DM5" s="31">
        <f t="shared" si="10"/>
        <v>45687</v>
      </c>
      <c r="DN5" s="31">
        <f t="shared" si="10"/>
        <v>45688</v>
      </c>
      <c r="DO5" s="31">
        <f t="shared" si="10"/>
        <v>45689</v>
      </c>
      <c r="DP5" s="31">
        <f t="shared" si="10"/>
        <v>45690</v>
      </c>
      <c r="DQ5" s="33">
        <f>DP5+1</f>
        <v>45691</v>
      </c>
      <c r="DR5" s="31">
        <f>DQ5+1</f>
        <v>45692</v>
      </c>
      <c r="DS5" s="31">
        <f t="shared" ref="DS5:DW5" si="11">DR5+1</f>
        <v>45693</v>
      </c>
      <c r="DT5" s="31">
        <f t="shared" si="11"/>
        <v>45694</v>
      </c>
      <c r="DU5" s="31">
        <f t="shared" si="11"/>
        <v>45695</v>
      </c>
      <c r="DV5" s="31">
        <f t="shared" si="11"/>
        <v>45696</v>
      </c>
      <c r="DW5" s="31">
        <f t="shared" si="11"/>
        <v>45697</v>
      </c>
      <c r="DX5" s="33">
        <f>DW5+1</f>
        <v>45698</v>
      </c>
      <c r="DY5" s="31">
        <f>DX5+1</f>
        <v>45699</v>
      </c>
      <c r="DZ5" s="31">
        <f t="shared" ref="DZ5:ED5" si="12">DY5+1</f>
        <v>45700</v>
      </c>
      <c r="EA5" s="31">
        <f t="shared" si="12"/>
        <v>45701</v>
      </c>
      <c r="EB5" s="31">
        <f t="shared" si="12"/>
        <v>45702</v>
      </c>
      <c r="EC5" s="31">
        <f t="shared" si="12"/>
        <v>45703</v>
      </c>
      <c r="ED5" s="31">
        <f t="shared" si="12"/>
        <v>45704</v>
      </c>
      <c r="EE5" s="33">
        <f>ED5+1</f>
        <v>45705</v>
      </c>
      <c r="EF5" s="31">
        <f>EE5+1</f>
        <v>45706</v>
      </c>
      <c r="EG5" s="31">
        <f t="shared" ref="EG5:EK5" si="13">EF5+1</f>
        <v>45707</v>
      </c>
      <c r="EH5" s="31">
        <f t="shared" si="13"/>
        <v>45708</v>
      </c>
      <c r="EI5" s="31">
        <f t="shared" si="13"/>
        <v>45709</v>
      </c>
      <c r="EJ5" s="31">
        <f t="shared" si="13"/>
        <v>45710</v>
      </c>
      <c r="EK5" s="31">
        <f t="shared" si="13"/>
        <v>45711</v>
      </c>
      <c r="EL5" s="33">
        <f>EK5+1</f>
        <v>45712</v>
      </c>
      <c r="EM5" s="31">
        <f>EL5+1</f>
        <v>45713</v>
      </c>
      <c r="EN5" s="31">
        <f t="shared" ref="EN5:ER5" si="14">EM5+1</f>
        <v>45714</v>
      </c>
      <c r="EO5" s="31">
        <f t="shared" si="14"/>
        <v>45715</v>
      </c>
      <c r="EP5" s="31">
        <f t="shared" si="14"/>
        <v>45716</v>
      </c>
      <c r="EQ5" s="31">
        <f t="shared" si="14"/>
        <v>45717</v>
      </c>
      <c r="ER5" s="31">
        <f t="shared" si="14"/>
        <v>45718</v>
      </c>
      <c r="ES5" s="33">
        <f>ER5+1</f>
        <v>45719</v>
      </c>
      <c r="ET5" s="31">
        <f>ES5+1</f>
        <v>45720</v>
      </c>
      <c r="EU5" s="31">
        <f t="shared" ref="EU5:EY5" si="15">ET5+1</f>
        <v>45721</v>
      </c>
      <c r="EV5" s="31">
        <f t="shared" si="15"/>
        <v>45722</v>
      </c>
      <c r="EW5" s="31">
        <f t="shared" si="15"/>
        <v>45723</v>
      </c>
      <c r="EX5" s="31">
        <f t="shared" si="15"/>
        <v>45724</v>
      </c>
      <c r="EY5" s="31">
        <f t="shared" si="15"/>
        <v>45725</v>
      </c>
      <c r="EZ5" s="33">
        <f>EY5+1</f>
        <v>45726</v>
      </c>
      <c r="FA5" s="31">
        <f>EZ5+1</f>
        <v>45727</v>
      </c>
      <c r="FB5" s="31">
        <f t="shared" ref="FB5:FF5" si="16">FA5+1</f>
        <v>45728</v>
      </c>
      <c r="FC5" s="31">
        <f t="shared" si="16"/>
        <v>45729</v>
      </c>
      <c r="FD5" s="31">
        <f t="shared" si="16"/>
        <v>45730</v>
      </c>
      <c r="FE5" s="31">
        <f t="shared" si="16"/>
        <v>45731</v>
      </c>
      <c r="FF5" s="31">
        <f t="shared" si="16"/>
        <v>45732</v>
      </c>
    </row>
    <row r="6" spans="1:162" s="26" customFormat="1" ht="15" thickBot="1" x14ac:dyDescent="0.2">
      <c r="A6" s="115"/>
      <c r="B6" s="117"/>
      <c r="C6" s="119"/>
      <c r="D6" s="119"/>
      <c r="E6" s="119"/>
      <c r="F6" s="119"/>
      <c r="I6" s="34" t="str">
        <f t="shared" ref="I6:BT6" si="17">LEFT(TEXT(I5,"ddd"),1)</f>
        <v>d</v>
      </c>
      <c r="J6" s="35" t="str">
        <f t="shared" si="17"/>
        <v>d</v>
      </c>
      <c r="K6" s="35" t="str">
        <f t="shared" si="17"/>
        <v>d</v>
      </c>
      <c r="L6" s="35" t="str">
        <f t="shared" si="17"/>
        <v>d</v>
      </c>
      <c r="M6" s="35" t="str">
        <f t="shared" si="17"/>
        <v>d</v>
      </c>
      <c r="N6" s="35" t="str">
        <f t="shared" si="17"/>
        <v>d</v>
      </c>
      <c r="O6" s="35" t="str">
        <f t="shared" si="17"/>
        <v>d</v>
      </c>
      <c r="P6" s="35" t="str">
        <f t="shared" si="17"/>
        <v>d</v>
      </c>
      <c r="Q6" s="35" t="str">
        <f t="shared" si="17"/>
        <v>d</v>
      </c>
      <c r="R6" s="35" t="str">
        <f t="shared" si="17"/>
        <v>d</v>
      </c>
      <c r="S6" s="35" t="str">
        <f t="shared" si="17"/>
        <v>d</v>
      </c>
      <c r="T6" s="35" t="str">
        <f t="shared" si="17"/>
        <v>d</v>
      </c>
      <c r="U6" s="35" t="str">
        <f t="shared" si="17"/>
        <v>d</v>
      </c>
      <c r="V6" s="35" t="str">
        <f t="shared" si="17"/>
        <v>d</v>
      </c>
      <c r="W6" s="35" t="str">
        <f t="shared" si="17"/>
        <v>d</v>
      </c>
      <c r="X6" s="35" t="str">
        <f t="shared" si="17"/>
        <v>d</v>
      </c>
      <c r="Y6" s="35" t="str">
        <f t="shared" si="17"/>
        <v>d</v>
      </c>
      <c r="Z6" s="35" t="str">
        <f t="shared" si="17"/>
        <v>d</v>
      </c>
      <c r="AA6" s="35" t="str">
        <f t="shared" si="17"/>
        <v>d</v>
      </c>
      <c r="AB6" s="35" t="str">
        <f t="shared" si="17"/>
        <v>d</v>
      </c>
      <c r="AC6" s="35" t="str">
        <f t="shared" si="17"/>
        <v>d</v>
      </c>
      <c r="AD6" s="35" t="str">
        <f t="shared" si="17"/>
        <v>d</v>
      </c>
      <c r="AE6" s="35" t="str">
        <f t="shared" si="17"/>
        <v>d</v>
      </c>
      <c r="AF6" s="35" t="str">
        <f t="shared" si="17"/>
        <v>d</v>
      </c>
      <c r="AG6" s="35" t="str">
        <f t="shared" si="17"/>
        <v>d</v>
      </c>
      <c r="AH6" s="35" t="str">
        <f t="shared" si="17"/>
        <v>d</v>
      </c>
      <c r="AI6" s="35" t="str">
        <f t="shared" si="17"/>
        <v>d</v>
      </c>
      <c r="AJ6" s="35" t="str">
        <f t="shared" si="17"/>
        <v>d</v>
      </c>
      <c r="AK6" s="35" t="str">
        <f t="shared" si="17"/>
        <v>d</v>
      </c>
      <c r="AL6" s="35" t="str">
        <f t="shared" si="17"/>
        <v>d</v>
      </c>
      <c r="AM6" s="35" t="str">
        <f t="shared" si="17"/>
        <v>d</v>
      </c>
      <c r="AN6" s="35" t="str">
        <f t="shared" si="17"/>
        <v>d</v>
      </c>
      <c r="AO6" s="35" t="str">
        <f t="shared" si="17"/>
        <v>d</v>
      </c>
      <c r="AP6" s="35" t="str">
        <f t="shared" si="17"/>
        <v>d</v>
      </c>
      <c r="AQ6" s="35" t="str">
        <f t="shared" si="17"/>
        <v>d</v>
      </c>
      <c r="AR6" s="35" t="str">
        <f t="shared" si="17"/>
        <v>d</v>
      </c>
      <c r="AS6" s="35" t="str">
        <f t="shared" si="17"/>
        <v>d</v>
      </c>
      <c r="AT6" s="35" t="str">
        <f t="shared" si="17"/>
        <v>d</v>
      </c>
      <c r="AU6" s="35" t="str">
        <f t="shared" si="17"/>
        <v>d</v>
      </c>
      <c r="AV6" s="35" t="str">
        <f t="shared" si="17"/>
        <v>d</v>
      </c>
      <c r="AW6" s="35" t="str">
        <f t="shared" si="17"/>
        <v>d</v>
      </c>
      <c r="AX6" s="35" t="str">
        <f t="shared" si="17"/>
        <v>d</v>
      </c>
      <c r="AY6" s="35" t="str">
        <f t="shared" si="17"/>
        <v>d</v>
      </c>
      <c r="AZ6" s="35" t="str">
        <f t="shared" si="17"/>
        <v>d</v>
      </c>
      <c r="BA6" s="35" t="str">
        <f t="shared" si="17"/>
        <v>d</v>
      </c>
      <c r="BB6" s="35" t="str">
        <f t="shared" si="17"/>
        <v>d</v>
      </c>
      <c r="BC6" s="35" t="str">
        <f t="shared" si="17"/>
        <v>d</v>
      </c>
      <c r="BD6" s="35" t="str">
        <f t="shared" si="17"/>
        <v>d</v>
      </c>
      <c r="BE6" s="35" t="str">
        <f t="shared" si="17"/>
        <v>d</v>
      </c>
      <c r="BF6" s="35" t="str">
        <f t="shared" si="17"/>
        <v>d</v>
      </c>
      <c r="BG6" s="35" t="str">
        <f t="shared" si="17"/>
        <v>d</v>
      </c>
      <c r="BH6" s="35" t="str">
        <f t="shared" si="17"/>
        <v>d</v>
      </c>
      <c r="BI6" s="35" t="str">
        <f t="shared" si="17"/>
        <v>d</v>
      </c>
      <c r="BJ6" s="35" t="str">
        <f t="shared" si="17"/>
        <v>d</v>
      </c>
      <c r="BK6" s="35" t="str">
        <f t="shared" si="17"/>
        <v>d</v>
      </c>
      <c r="BL6" s="36" t="str">
        <f t="shared" si="17"/>
        <v>d</v>
      </c>
      <c r="BM6" s="35" t="str">
        <f t="shared" si="17"/>
        <v>d</v>
      </c>
      <c r="BN6" s="35" t="str">
        <f t="shared" si="17"/>
        <v>d</v>
      </c>
      <c r="BO6" s="35" t="str">
        <f t="shared" si="17"/>
        <v>d</v>
      </c>
      <c r="BP6" s="35" t="str">
        <f t="shared" si="17"/>
        <v>d</v>
      </c>
      <c r="BQ6" s="35" t="str">
        <f t="shared" si="17"/>
        <v>d</v>
      </c>
      <c r="BR6" s="35" t="str">
        <f t="shared" si="17"/>
        <v>d</v>
      </c>
      <c r="BS6" s="36" t="str">
        <f t="shared" si="17"/>
        <v>d</v>
      </c>
      <c r="BT6" s="35" t="str">
        <f t="shared" si="17"/>
        <v>d</v>
      </c>
      <c r="BU6" s="35" t="str">
        <f t="shared" ref="BU6:EF6" si="18">LEFT(TEXT(BU5,"ddd"),1)</f>
        <v>d</v>
      </c>
      <c r="BV6" s="35" t="str">
        <f t="shared" si="18"/>
        <v>d</v>
      </c>
      <c r="BW6" s="35" t="str">
        <f t="shared" si="18"/>
        <v>d</v>
      </c>
      <c r="BX6" s="35" t="str">
        <f t="shared" si="18"/>
        <v>d</v>
      </c>
      <c r="BY6" s="35" t="str">
        <f t="shared" si="18"/>
        <v>d</v>
      </c>
      <c r="BZ6" s="36" t="str">
        <f t="shared" si="18"/>
        <v>d</v>
      </c>
      <c r="CA6" s="35" t="str">
        <f t="shared" si="18"/>
        <v>d</v>
      </c>
      <c r="CB6" s="35" t="str">
        <f t="shared" si="18"/>
        <v>d</v>
      </c>
      <c r="CC6" s="35" t="str">
        <f t="shared" si="18"/>
        <v>d</v>
      </c>
      <c r="CD6" s="35" t="str">
        <f t="shared" si="18"/>
        <v>d</v>
      </c>
      <c r="CE6" s="35" t="str">
        <f t="shared" si="18"/>
        <v>d</v>
      </c>
      <c r="CF6" s="35" t="str">
        <f t="shared" si="18"/>
        <v>d</v>
      </c>
      <c r="CG6" s="36" t="str">
        <f t="shared" si="18"/>
        <v>d</v>
      </c>
      <c r="CH6" s="35" t="str">
        <f t="shared" si="18"/>
        <v>d</v>
      </c>
      <c r="CI6" s="35" t="str">
        <f t="shared" si="18"/>
        <v>d</v>
      </c>
      <c r="CJ6" s="35" t="str">
        <f t="shared" si="18"/>
        <v>d</v>
      </c>
      <c r="CK6" s="35" t="str">
        <f t="shared" si="18"/>
        <v>d</v>
      </c>
      <c r="CL6" s="35" t="str">
        <f t="shared" si="18"/>
        <v>d</v>
      </c>
      <c r="CM6" s="35" t="str">
        <f t="shared" si="18"/>
        <v>d</v>
      </c>
      <c r="CN6" s="36" t="str">
        <f t="shared" si="18"/>
        <v>d</v>
      </c>
      <c r="CO6" s="35" t="str">
        <f t="shared" si="18"/>
        <v>d</v>
      </c>
      <c r="CP6" s="35" t="str">
        <f t="shared" si="18"/>
        <v>d</v>
      </c>
      <c r="CQ6" s="35" t="str">
        <f t="shared" si="18"/>
        <v>d</v>
      </c>
      <c r="CR6" s="35" t="str">
        <f t="shared" si="18"/>
        <v>d</v>
      </c>
      <c r="CS6" s="35" t="str">
        <f t="shared" si="18"/>
        <v>d</v>
      </c>
      <c r="CT6" s="35" t="str">
        <f t="shared" si="18"/>
        <v>d</v>
      </c>
      <c r="CU6" s="36" t="str">
        <f t="shared" si="18"/>
        <v>d</v>
      </c>
      <c r="CV6" s="35" t="str">
        <f t="shared" si="18"/>
        <v>d</v>
      </c>
      <c r="CW6" s="35" t="str">
        <f t="shared" si="18"/>
        <v>d</v>
      </c>
      <c r="CX6" s="35" t="str">
        <f t="shared" si="18"/>
        <v>d</v>
      </c>
      <c r="CY6" s="35" t="str">
        <f t="shared" si="18"/>
        <v>d</v>
      </c>
      <c r="CZ6" s="35" t="str">
        <f t="shared" si="18"/>
        <v>d</v>
      </c>
      <c r="DA6" s="35" t="str">
        <f t="shared" si="18"/>
        <v>d</v>
      </c>
      <c r="DB6" s="36" t="str">
        <f t="shared" si="18"/>
        <v>d</v>
      </c>
      <c r="DC6" s="35" t="str">
        <f t="shared" si="18"/>
        <v>d</v>
      </c>
      <c r="DD6" s="35" t="str">
        <f t="shared" si="18"/>
        <v>d</v>
      </c>
      <c r="DE6" s="35" t="str">
        <f t="shared" si="18"/>
        <v>d</v>
      </c>
      <c r="DF6" s="35" t="str">
        <f t="shared" si="18"/>
        <v>d</v>
      </c>
      <c r="DG6" s="35" t="str">
        <f t="shared" si="18"/>
        <v>d</v>
      </c>
      <c r="DH6" s="35" t="str">
        <f t="shared" si="18"/>
        <v>d</v>
      </c>
      <c r="DI6" s="36" t="str">
        <f t="shared" si="18"/>
        <v>d</v>
      </c>
      <c r="DJ6" s="35" t="str">
        <f t="shared" si="18"/>
        <v>d</v>
      </c>
      <c r="DK6" s="35" t="str">
        <f t="shared" si="18"/>
        <v>d</v>
      </c>
      <c r="DL6" s="35" t="str">
        <f t="shared" si="18"/>
        <v>d</v>
      </c>
      <c r="DM6" s="35" t="str">
        <f t="shared" si="18"/>
        <v>d</v>
      </c>
      <c r="DN6" s="35" t="str">
        <f t="shared" si="18"/>
        <v>d</v>
      </c>
      <c r="DO6" s="35" t="str">
        <f t="shared" si="18"/>
        <v>d</v>
      </c>
      <c r="DP6" s="36" t="str">
        <f t="shared" si="18"/>
        <v>d</v>
      </c>
      <c r="DQ6" s="35" t="str">
        <f t="shared" si="18"/>
        <v>d</v>
      </c>
      <c r="DR6" s="35" t="str">
        <f t="shared" si="18"/>
        <v>d</v>
      </c>
      <c r="DS6" s="35" t="str">
        <f t="shared" si="18"/>
        <v>d</v>
      </c>
      <c r="DT6" s="35" t="str">
        <f t="shared" si="18"/>
        <v>d</v>
      </c>
      <c r="DU6" s="35" t="str">
        <f t="shared" si="18"/>
        <v>d</v>
      </c>
      <c r="DV6" s="35" t="str">
        <f t="shared" si="18"/>
        <v>d</v>
      </c>
      <c r="DW6" s="36" t="str">
        <f t="shared" si="18"/>
        <v>d</v>
      </c>
      <c r="DX6" s="35" t="str">
        <f t="shared" si="18"/>
        <v>d</v>
      </c>
      <c r="DY6" s="35" t="str">
        <f t="shared" si="18"/>
        <v>d</v>
      </c>
      <c r="DZ6" s="35" t="str">
        <f t="shared" si="18"/>
        <v>d</v>
      </c>
      <c r="EA6" s="35" t="str">
        <f t="shared" si="18"/>
        <v>d</v>
      </c>
      <c r="EB6" s="35" t="str">
        <f t="shared" si="18"/>
        <v>d</v>
      </c>
      <c r="EC6" s="35" t="str">
        <f t="shared" si="18"/>
        <v>d</v>
      </c>
      <c r="ED6" s="36" t="str">
        <f t="shared" si="18"/>
        <v>d</v>
      </c>
      <c r="EE6" s="35" t="str">
        <f t="shared" si="18"/>
        <v>d</v>
      </c>
      <c r="EF6" s="35" t="str">
        <f t="shared" si="18"/>
        <v>d</v>
      </c>
      <c r="EG6" s="35" t="str">
        <f t="shared" ref="EG6:FF6" si="19">LEFT(TEXT(EG5,"ddd"),1)</f>
        <v>d</v>
      </c>
      <c r="EH6" s="35" t="str">
        <f t="shared" si="19"/>
        <v>d</v>
      </c>
      <c r="EI6" s="35" t="str">
        <f t="shared" si="19"/>
        <v>d</v>
      </c>
      <c r="EJ6" s="35" t="str">
        <f t="shared" si="19"/>
        <v>d</v>
      </c>
      <c r="EK6" s="36" t="str">
        <f t="shared" si="19"/>
        <v>d</v>
      </c>
      <c r="EL6" s="35" t="str">
        <f t="shared" si="19"/>
        <v>d</v>
      </c>
      <c r="EM6" s="35" t="str">
        <f t="shared" si="19"/>
        <v>d</v>
      </c>
      <c r="EN6" s="35" t="str">
        <f t="shared" si="19"/>
        <v>d</v>
      </c>
      <c r="EO6" s="35" t="str">
        <f t="shared" si="19"/>
        <v>d</v>
      </c>
      <c r="EP6" s="35" t="str">
        <f t="shared" si="19"/>
        <v>d</v>
      </c>
      <c r="EQ6" s="35" t="str">
        <f t="shared" si="19"/>
        <v>d</v>
      </c>
      <c r="ER6" s="36" t="str">
        <f t="shared" si="19"/>
        <v>d</v>
      </c>
      <c r="ES6" s="35" t="str">
        <f t="shared" si="19"/>
        <v>d</v>
      </c>
      <c r="ET6" s="35" t="str">
        <f t="shared" si="19"/>
        <v>d</v>
      </c>
      <c r="EU6" s="35" t="str">
        <f t="shared" si="19"/>
        <v>d</v>
      </c>
      <c r="EV6" s="35" t="str">
        <f t="shared" si="19"/>
        <v>d</v>
      </c>
      <c r="EW6" s="35" t="str">
        <f t="shared" si="19"/>
        <v>d</v>
      </c>
      <c r="EX6" s="35" t="str">
        <f t="shared" si="19"/>
        <v>d</v>
      </c>
      <c r="EY6" s="36" t="str">
        <f t="shared" si="19"/>
        <v>d</v>
      </c>
      <c r="EZ6" s="35" t="str">
        <f t="shared" si="19"/>
        <v>d</v>
      </c>
      <c r="FA6" s="35" t="str">
        <f t="shared" si="19"/>
        <v>d</v>
      </c>
      <c r="FB6" s="35" t="str">
        <f t="shared" si="19"/>
        <v>d</v>
      </c>
      <c r="FC6" s="35" t="str">
        <f t="shared" si="19"/>
        <v>d</v>
      </c>
      <c r="FD6" s="35" t="str">
        <f t="shared" si="19"/>
        <v>d</v>
      </c>
      <c r="FE6" s="35" t="str">
        <f t="shared" si="19"/>
        <v>d</v>
      </c>
      <c r="FF6" s="36" t="str">
        <f t="shared" si="19"/>
        <v>d</v>
      </c>
    </row>
    <row r="7" spans="1:162" s="26" customFormat="1" ht="30" hidden="1" customHeight="1" thickBot="1" x14ac:dyDescent="0.2">
      <c r="A7" s="13" t="s">
        <v>18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row>
    <row r="8" spans="1:162" s="46" customFormat="1" ht="30" customHeight="1" thickBot="1" x14ac:dyDescent="0.2">
      <c r="A8" s="14"/>
      <c r="B8" s="40" t="s">
        <v>23</v>
      </c>
      <c r="C8" s="41"/>
      <c r="D8" s="42"/>
      <c r="E8" s="43"/>
      <c r="F8" s="44"/>
      <c r="G8" s="17"/>
      <c r="H8" s="5" t="str">
        <f t="shared" ref="H8:H53" si="20">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row>
    <row r="9" spans="1:162" s="46" customFormat="1" ht="30" customHeight="1" thickBot="1" x14ac:dyDescent="0.2">
      <c r="A9" s="14"/>
      <c r="B9" s="47" t="s">
        <v>51</v>
      </c>
      <c r="C9" s="52" t="s">
        <v>24</v>
      </c>
      <c r="D9" s="48">
        <v>0</v>
      </c>
      <c r="E9" s="49">
        <f>Project_Start</f>
        <v>45579</v>
      </c>
      <c r="F9" s="49">
        <f>E9+3*3</f>
        <v>45588</v>
      </c>
      <c r="G9" s="17"/>
      <c r="H9" s="5">
        <f t="shared" si="20"/>
        <v>10</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row>
    <row r="10" spans="1:162" s="46" customFormat="1" ht="30" customHeight="1" thickBot="1" x14ac:dyDescent="0.2">
      <c r="A10" s="14"/>
      <c r="B10" s="47" t="s">
        <v>25</v>
      </c>
      <c r="C10" s="52" t="s">
        <v>24</v>
      </c>
      <c r="D10" s="48">
        <v>0</v>
      </c>
      <c r="E10" s="49">
        <f t="shared" ref="E10:E12" si="21">Project_Start</f>
        <v>45579</v>
      </c>
      <c r="F10" s="49">
        <f>E10+3*3</f>
        <v>45588</v>
      </c>
      <c r="G10" s="17"/>
      <c r="H10" s="5">
        <f t="shared" si="20"/>
        <v>10</v>
      </c>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row>
    <row r="11" spans="1:162" s="46" customFormat="1" ht="30" customHeight="1" thickBot="1" x14ac:dyDescent="0.2">
      <c r="A11" s="14"/>
      <c r="B11" s="47" t="s">
        <v>53</v>
      </c>
      <c r="C11" s="52" t="s">
        <v>24</v>
      </c>
      <c r="D11" s="48">
        <v>0</v>
      </c>
      <c r="E11" s="49">
        <f>Project_Start+5</f>
        <v>45584</v>
      </c>
      <c r="F11" s="49">
        <f>E11+5*3</f>
        <v>45599</v>
      </c>
      <c r="G11" s="17"/>
      <c r="H11" s="5">
        <f t="shared" si="20"/>
        <v>16</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row>
    <row r="12" spans="1:162" s="46" customFormat="1" ht="30" customHeight="1" thickBot="1" x14ac:dyDescent="0.2">
      <c r="A12" s="14"/>
      <c r="B12" s="47" t="s">
        <v>54</v>
      </c>
      <c r="C12" s="52" t="s">
        <v>24</v>
      </c>
      <c r="D12" s="48">
        <v>0</v>
      </c>
      <c r="E12" s="49">
        <f t="shared" si="21"/>
        <v>45579</v>
      </c>
      <c r="F12" s="49">
        <f>E12+5*3</f>
        <v>45594</v>
      </c>
      <c r="G12" s="17"/>
      <c r="H12" s="5">
        <f t="shared" si="20"/>
        <v>16</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row>
    <row r="13" spans="1:162" s="46" customFormat="1" ht="30" customHeight="1" thickBot="1" x14ac:dyDescent="0.2">
      <c r="A13" s="13"/>
      <c r="B13" s="51" t="s">
        <v>55</v>
      </c>
      <c r="C13" s="52" t="s">
        <v>24</v>
      </c>
      <c r="D13" s="48">
        <v>0</v>
      </c>
      <c r="E13" s="54">
        <f>Project_Start</f>
        <v>45579</v>
      </c>
      <c r="F13" s="54">
        <f>E13+5+3</f>
        <v>45587</v>
      </c>
      <c r="G13" s="17"/>
      <c r="H13" s="5">
        <f t="shared" si="20"/>
        <v>9</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row>
    <row r="14" spans="1:162" s="46" customFormat="1" ht="30" customHeight="1" thickBot="1" x14ac:dyDescent="0.2">
      <c r="A14" s="13"/>
      <c r="B14" s="51" t="s">
        <v>26</v>
      </c>
      <c r="C14" s="52" t="s">
        <v>24</v>
      </c>
      <c r="D14" s="48">
        <v>0</v>
      </c>
      <c r="E14" s="54">
        <f>F13</f>
        <v>45587</v>
      </c>
      <c r="F14" s="54">
        <f>E14+4*3</f>
        <v>45599</v>
      </c>
      <c r="G14" s="17"/>
      <c r="H14" s="5">
        <f t="shared" si="20"/>
        <v>13</v>
      </c>
      <c r="I14" s="50"/>
      <c r="J14" s="50"/>
      <c r="K14" s="50"/>
      <c r="L14" s="50"/>
      <c r="M14" s="50"/>
      <c r="N14" s="50"/>
      <c r="O14" s="50"/>
      <c r="P14" s="50"/>
      <c r="Q14" s="50"/>
      <c r="R14" s="50"/>
      <c r="S14" s="50"/>
      <c r="T14" s="50"/>
      <c r="U14" s="50"/>
      <c r="V14" s="50"/>
      <c r="W14" s="50"/>
      <c r="X14" s="50"/>
      <c r="Y14" s="55"/>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row>
    <row r="15" spans="1:162" s="46" customFormat="1" ht="30" customHeight="1" thickBot="1" x14ac:dyDescent="0.2">
      <c r="A15" s="13"/>
      <c r="B15" s="51" t="s">
        <v>61</v>
      </c>
      <c r="C15" s="52" t="s">
        <v>24</v>
      </c>
      <c r="D15" s="48">
        <v>0</v>
      </c>
      <c r="E15" s="54">
        <f>E14+1</f>
        <v>45588</v>
      </c>
      <c r="F15" s="54">
        <f>E15+4+3</f>
        <v>45595</v>
      </c>
      <c r="G15" s="17"/>
      <c r="H15" s="5">
        <f t="shared" si="20"/>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row>
    <row r="16" spans="1:162" s="46" customFormat="1" ht="30" customHeight="1" thickBot="1" x14ac:dyDescent="0.2">
      <c r="A16" s="13"/>
      <c r="B16" s="51" t="s">
        <v>27</v>
      </c>
      <c r="C16" s="52" t="s">
        <v>24</v>
      </c>
      <c r="D16" s="48">
        <v>0</v>
      </c>
      <c r="E16" s="54">
        <f>F14+1</f>
        <v>45600</v>
      </c>
      <c r="F16" s="54">
        <f>E16+3*3</f>
        <v>45609</v>
      </c>
      <c r="G16" s="17"/>
      <c r="H16" s="5">
        <f t="shared" si="20"/>
        <v>10</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row>
    <row r="17" spans="1:162" s="46" customFormat="1" ht="30" customHeight="1" thickBot="1" x14ac:dyDescent="0.2">
      <c r="A17" s="13"/>
      <c r="B17" s="51" t="s">
        <v>29</v>
      </c>
      <c r="C17" s="52" t="s">
        <v>24</v>
      </c>
      <c r="D17" s="48">
        <v>0</v>
      </c>
      <c r="E17" s="54">
        <f>F16</f>
        <v>45609</v>
      </c>
      <c r="F17" s="54">
        <f>E17+3*3</f>
        <v>45618</v>
      </c>
      <c r="G17" s="17"/>
      <c r="H17" s="5">
        <f t="shared" si="20"/>
        <v>10</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row>
    <row r="18" spans="1:162" s="46" customFormat="1" ht="30" customHeight="1" thickBot="1" x14ac:dyDescent="0.2">
      <c r="A18" s="13"/>
      <c r="B18" s="51" t="s">
        <v>56</v>
      </c>
      <c r="C18" s="52" t="s">
        <v>24</v>
      </c>
      <c r="D18" s="48">
        <v>0</v>
      </c>
      <c r="E18" s="54">
        <f>E17</f>
        <v>45609</v>
      </c>
      <c r="F18" s="54">
        <f>E18+2*3</f>
        <v>45615</v>
      </c>
      <c r="G18" s="17"/>
      <c r="H18" s="5">
        <f t="shared" si="20"/>
        <v>7</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row>
    <row r="19" spans="1:162" s="46" customFormat="1" ht="30" customHeight="1" thickBot="1" x14ac:dyDescent="0.2">
      <c r="A19" s="13"/>
      <c r="B19" s="51" t="s">
        <v>32</v>
      </c>
      <c r="C19" s="52" t="s">
        <v>24</v>
      </c>
      <c r="D19" s="48">
        <v>0</v>
      </c>
      <c r="E19" s="54">
        <f>E18+1</f>
        <v>45610</v>
      </c>
      <c r="F19" s="54">
        <f>E19+2*3</f>
        <v>45616</v>
      </c>
      <c r="G19" s="17"/>
      <c r="H19" s="5">
        <f t="shared" si="20"/>
        <v>7</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row>
    <row r="20" spans="1:162" s="46" customFormat="1" ht="30" customHeight="1" thickBot="1" x14ac:dyDescent="0.2">
      <c r="A20" s="13"/>
      <c r="B20" s="51" t="s">
        <v>52</v>
      </c>
      <c r="C20" s="52" t="s">
        <v>24</v>
      </c>
      <c r="D20" s="48">
        <v>0</v>
      </c>
      <c r="E20" s="54">
        <f>F19+2</f>
        <v>45618</v>
      </c>
      <c r="F20" s="54">
        <f>E20+6*3</f>
        <v>45636</v>
      </c>
      <c r="G20" s="17"/>
      <c r="H20" s="5">
        <f t="shared" si="20"/>
        <v>19</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row>
    <row r="21" spans="1:162" s="46" customFormat="1" ht="30" customHeight="1" thickBot="1" x14ac:dyDescent="0.2">
      <c r="A21" s="13"/>
      <c r="B21" s="51" t="s">
        <v>40</v>
      </c>
      <c r="C21" s="52" t="s">
        <v>24</v>
      </c>
      <c r="D21" s="48">
        <v>0</v>
      </c>
      <c r="E21" s="54">
        <f>F20+1</f>
        <v>45637</v>
      </c>
      <c r="F21" s="54">
        <f>E21+3*3</f>
        <v>45646</v>
      </c>
      <c r="G21" s="17"/>
      <c r="H21" s="5">
        <f t="shared" si="20"/>
        <v>10</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row>
    <row r="22" spans="1:162" s="46" customFormat="1" ht="30" customHeight="1" thickBot="1" x14ac:dyDescent="0.2">
      <c r="A22" s="14"/>
      <c r="B22" s="51" t="s">
        <v>28</v>
      </c>
      <c r="C22" s="52" t="s">
        <v>24</v>
      </c>
      <c r="D22" s="53">
        <f>AVERAGE(D8:D21)</f>
        <v>0</v>
      </c>
      <c r="E22" s="54">
        <f>Project_Start</f>
        <v>45579</v>
      </c>
      <c r="F22" s="54">
        <f>F21</f>
        <v>45646</v>
      </c>
      <c r="G22" s="17"/>
      <c r="H22" s="5">
        <f t="shared" si="20"/>
        <v>68</v>
      </c>
    </row>
    <row r="23" spans="1:162" s="46" customFormat="1" ht="30" customHeight="1" thickBot="1" x14ac:dyDescent="0.2">
      <c r="A23" s="14"/>
      <c r="B23" s="56" t="s">
        <v>30</v>
      </c>
      <c r="C23" s="57"/>
      <c r="D23" s="58"/>
      <c r="E23" s="59"/>
      <c r="F23" s="60"/>
      <c r="G23" s="17"/>
      <c r="H23" s="5" t="str">
        <f t="shared" ref="H23:H37" si="22">IF(OR(ISBLANK(task_start),ISBLANK(task_end)),"",task_end-task_start+1)</f>
        <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row>
    <row r="24" spans="1:162" s="46" customFormat="1" ht="30" customHeight="1" thickBot="1" x14ac:dyDescent="0.2">
      <c r="A24" s="13"/>
      <c r="B24" s="61" t="s">
        <v>46</v>
      </c>
      <c r="C24" s="62" t="s">
        <v>24</v>
      </c>
      <c r="D24" s="63">
        <v>0</v>
      </c>
      <c r="E24" s="64">
        <f>F22+1</f>
        <v>45647</v>
      </c>
      <c r="F24" s="64">
        <f>E24+3*3</f>
        <v>45656</v>
      </c>
      <c r="G24" s="17"/>
      <c r="H24" s="5">
        <f t="shared" si="22"/>
        <v>10</v>
      </c>
      <c r="I24" s="50"/>
      <c r="J24" s="50"/>
      <c r="K24" s="50"/>
      <c r="L24" s="50"/>
      <c r="M24" s="50"/>
      <c r="N24" s="50"/>
      <c r="O24" s="50"/>
      <c r="P24" s="50"/>
      <c r="Q24" s="50"/>
      <c r="R24" s="50"/>
      <c r="S24" s="50"/>
      <c r="T24" s="50"/>
      <c r="U24" s="55"/>
      <c r="V24" s="55"/>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row>
    <row r="25" spans="1:162" s="46" customFormat="1" ht="30" customHeight="1" thickBot="1" x14ac:dyDescent="0.2">
      <c r="A25" s="13"/>
      <c r="B25" s="61" t="s">
        <v>60</v>
      </c>
      <c r="C25" s="62" t="s">
        <v>24</v>
      </c>
      <c r="D25" s="63">
        <v>0</v>
      </c>
      <c r="E25" s="64">
        <f>E24</f>
        <v>45647</v>
      </c>
      <c r="F25" s="64">
        <f>E25+5*3</f>
        <v>45662</v>
      </c>
      <c r="G25" s="17"/>
      <c r="H25" s="5">
        <f t="shared" si="22"/>
        <v>16</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row>
    <row r="26" spans="1:162" s="46" customFormat="1" ht="30" customHeight="1" thickBot="1" x14ac:dyDescent="0.2">
      <c r="A26" s="13"/>
      <c r="B26" s="61" t="s">
        <v>62</v>
      </c>
      <c r="C26" s="62" t="s">
        <v>24</v>
      </c>
      <c r="D26" s="63">
        <v>0</v>
      </c>
      <c r="E26" s="64">
        <f>E24+3</f>
        <v>45650</v>
      </c>
      <c r="F26" s="64">
        <f>E26+2*3</f>
        <v>45656</v>
      </c>
      <c r="G26" s="17"/>
      <c r="H26" s="5">
        <f t="shared" si="22"/>
        <v>7</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row>
    <row r="27" spans="1:162" s="46" customFormat="1" ht="30" customHeight="1" thickBot="1" x14ac:dyDescent="0.2">
      <c r="A27" s="13"/>
      <c r="B27" s="61" t="s">
        <v>47</v>
      </c>
      <c r="C27" s="62" t="s">
        <v>24</v>
      </c>
      <c r="D27" s="63">
        <v>0</v>
      </c>
      <c r="E27" s="64">
        <f>F26</f>
        <v>45656</v>
      </c>
      <c r="F27" s="64">
        <f>E27+2*3</f>
        <v>45662</v>
      </c>
      <c r="G27" s="17"/>
      <c r="H27" s="5">
        <f t="shared" si="22"/>
        <v>7</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row>
    <row r="28" spans="1:162" s="46" customFormat="1" ht="30" customHeight="1" thickBot="1" x14ac:dyDescent="0.2">
      <c r="A28" s="13"/>
      <c r="B28" s="61" t="s">
        <v>48</v>
      </c>
      <c r="C28" s="62" t="s">
        <v>24</v>
      </c>
      <c r="D28" s="63">
        <v>0</v>
      </c>
      <c r="E28" s="64">
        <f>E27</f>
        <v>45656</v>
      </c>
      <c r="F28" s="64">
        <f>E28+4*3</f>
        <v>45668</v>
      </c>
      <c r="G28" s="17"/>
      <c r="H28" s="5"/>
      <c r="I28" s="50"/>
      <c r="J28" s="50"/>
      <c r="K28" s="50"/>
      <c r="L28" s="50"/>
      <c r="M28" s="50"/>
      <c r="N28" s="50"/>
      <c r="O28" s="50"/>
      <c r="P28" s="50"/>
      <c r="Q28" s="50"/>
      <c r="R28" s="50"/>
      <c r="S28" s="50"/>
      <c r="T28" s="50"/>
      <c r="U28" s="50"/>
      <c r="V28" s="50"/>
      <c r="W28" s="50"/>
      <c r="X28" s="50"/>
      <c r="Y28" s="55"/>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row>
    <row r="29" spans="1:162" s="46" customFormat="1" ht="30" customHeight="1" thickBot="1" x14ac:dyDescent="0.2">
      <c r="A29" s="13"/>
      <c r="B29" s="61" t="s">
        <v>50</v>
      </c>
      <c r="C29" s="62" t="s">
        <v>24</v>
      </c>
      <c r="D29" s="63">
        <v>0</v>
      </c>
      <c r="E29" s="64">
        <f>E28</f>
        <v>45656</v>
      </c>
      <c r="F29" s="64">
        <f>E29+3*3</f>
        <v>45665</v>
      </c>
      <c r="G29" s="17"/>
      <c r="H29" s="5"/>
      <c r="I29" s="50"/>
      <c r="J29" s="50"/>
      <c r="K29" s="50"/>
      <c r="L29" s="50"/>
      <c r="M29" s="50"/>
      <c r="N29" s="50"/>
      <c r="O29" s="50"/>
      <c r="P29" s="50"/>
      <c r="Q29" s="50"/>
      <c r="R29" s="50"/>
      <c r="S29" s="50"/>
      <c r="T29" s="50"/>
      <c r="U29" s="50"/>
      <c r="V29" s="50"/>
      <c r="W29" s="50"/>
      <c r="X29" s="50"/>
      <c r="Y29" s="55"/>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row>
    <row r="30" spans="1:162" s="46" customFormat="1" ht="30" customHeight="1" thickBot="1" x14ac:dyDescent="0.2">
      <c r="A30" s="13"/>
      <c r="B30" s="61" t="s">
        <v>49</v>
      </c>
      <c r="C30" s="62" t="s">
        <v>24</v>
      </c>
      <c r="D30" s="63">
        <v>0</v>
      </c>
      <c r="E30" s="64">
        <f>E26</f>
        <v>45650</v>
      </c>
      <c r="F30" s="64">
        <f>E30+3*3</f>
        <v>45659</v>
      </c>
      <c r="G30" s="17"/>
      <c r="H30" s="5"/>
      <c r="I30" s="50"/>
      <c r="J30" s="50"/>
      <c r="K30" s="50"/>
      <c r="L30" s="50"/>
      <c r="M30" s="50"/>
      <c r="N30" s="50"/>
      <c r="O30" s="50"/>
      <c r="P30" s="50"/>
      <c r="Q30" s="50"/>
      <c r="R30" s="50"/>
      <c r="S30" s="50"/>
      <c r="T30" s="50"/>
      <c r="U30" s="50"/>
      <c r="V30" s="50"/>
      <c r="W30" s="50"/>
      <c r="X30" s="50"/>
      <c r="Y30" s="55"/>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row>
    <row r="31" spans="1:162" s="46" customFormat="1" ht="30" customHeight="1" thickBot="1" x14ac:dyDescent="0.2">
      <c r="A31" s="13"/>
      <c r="B31" s="61" t="s">
        <v>63</v>
      </c>
      <c r="C31" s="62" t="s">
        <v>24</v>
      </c>
      <c r="D31" s="63">
        <v>0</v>
      </c>
      <c r="E31" s="64">
        <f>E27</f>
        <v>45656</v>
      </c>
      <c r="F31" s="64">
        <f>E31+4*3</f>
        <v>45668</v>
      </c>
      <c r="G31" s="17"/>
      <c r="H31" s="5"/>
      <c r="I31" s="50"/>
      <c r="J31" s="50"/>
      <c r="K31" s="50"/>
      <c r="L31" s="50"/>
      <c r="M31" s="50"/>
      <c r="N31" s="50"/>
      <c r="O31" s="50"/>
      <c r="P31" s="50"/>
      <c r="Q31" s="50"/>
      <c r="R31" s="50"/>
      <c r="S31" s="50"/>
      <c r="T31" s="50"/>
      <c r="U31" s="50"/>
      <c r="V31" s="50"/>
      <c r="W31" s="50"/>
      <c r="X31" s="50"/>
      <c r="Y31" s="55"/>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row>
    <row r="32" spans="1:162" s="46" customFormat="1" ht="30" customHeight="1" thickBot="1" x14ac:dyDescent="0.2">
      <c r="A32" s="13"/>
      <c r="B32" s="56" t="s">
        <v>41</v>
      </c>
      <c r="C32" s="57"/>
      <c r="D32" s="58"/>
      <c r="E32" s="59"/>
      <c r="F32" s="60"/>
      <c r="G32" s="17"/>
      <c r="H32" s="5"/>
      <c r="I32" s="50"/>
      <c r="J32" s="50"/>
      <c r="K32" s="50"/>
      <c r="L32" s="50"/>
      <c r="M32" s="50"/>
      <c r="N32" s="50"/>
      <c r="O32" s="50"/>
      <c r="P32" s="50"/>
      <c r="Q32" s="50"/>
      <c r="R32" s="50"/>
      <c r="S32" s="50"/>
      <c r="T32" s="50"/>
      <c r="U32" s="50"/>
      <c r="V32" s="50"/>
      <c r="W32" s="50"/>
      <c r="X32" s="50"/>
      <c r="Y32" s="55"/>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row>
    <row r="33" spans="1:162" s="46" customFormat="1" ht="30" customHeight="1" thickBot="1" x14ac:dyDescent="0.2">
      <c r="A33" s="13"/>
      <c r="B33" s="61" t="s">
        <v>33</v>
      </c>
      <c r="C33" s="62" t="s">
        <v>24</v>
      </c>
      <c r="D33" s="63">
        <v>0</v>
      </c>
      <c r="E33" s="64">
        <f>F31+1</f>
        <v>45669</v>
      </c>
      <c r="F33" s="64">
        <f>E33+1*3</f>
        <v>45672</v>
      </c>
      <c r="G33" s="17"/>
      <c r="H33" s="5"/>
      <c r="I33" s="50"/>
      <c r="J33" s="50"/>
      <c r="K33" s="50"/>
      <c r="L33" s="50"/>
      <c r="M33" s="50"/>
      <c r="N33" s="50"/>
      <c r="O33" s="50"/>
      <c r="P33" s="50"/>
      <c r="Q33" s="50"/>
      <c r="R33" s="50"/>
      <c r="S33" s="50"/>
      <c r="T33" s="50"/>
      <c r="U33" s="50"/>
      <c r="V33" s="50"/>
      <c r="W33" s="50"/>
      <c r="X33" s="50"/>
      <c r="Y33" s="55"/>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row>
    <row r="34" spans="1:162" s="46" customFormat="1" ht="30" customHeight="1" thickBot="1" x14ac:dyDescent="0.2">
      <c r="A34" s="13"/>
      <c r="B34" s="111" t="s">
        <v>42</v>
      </c>
      <c r="C34" s="62" t="s">
        <v>24</v>
      </c>
      <c r="D34" s="63">
        <v>0</v>
      </c>
      <c r="E34" s="105">
        <f>F33</f>
        <v>45672</v>
      </c>
      <c r="F34" s="105">
        <f>E34+3*3</f>
        <v>45681</v>
      </c>
      <c r="G34" s="17"/>
      <c r="H34" s="5">
        <f t="shared" si="22"/>
        <v>10</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row>
    <row r="35" spans="1:162" s="46" customFormat="1" ht="30" customHeight="1" thickBot="1" x14ac:dyDescent="0.2">
      <c r="A35" s="13"/>
      <c r="B35" s="104" t="s">
        <v>64</v>
      </c>
      <c r="C35" s="62" t="s">
        <v>24</v>
      </c>
      <c r="D35" s="63">
        <v>0</v>
      </c>
      <c r="E35" s="105">
        <f>F34-2</f>
        <v>45679</v>
      </c>
      <c r="F35" s="105">
        <f>E35+1*3</f>
        <v>45682</v>
      </c>
      <c r="G35" s="17"/>
      <c r="H35" s="5">
        <f t="shared" si="22"/>
        <v>4</v>
      </c>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row>
    <row r="36" spans="1:162" s="46" customFormat="1" ht="30" customHeight="1" thickBot="1" x14ac:dyDescent="0.2">
      <c r="A36" s="13"/>
      <c r="B36" s="104" t="s">
        <v>65</v>
      </c>
      <c r="C36" s="62" t="s">
        <v>24</v>
      </c>
      <c r="D36" s="63">
        <v>0</v>
      </c>
      <c r="E36" s="105">
        <f>F34</f>
        <v>45681</v>
      </c>
      <c r="F36" s="105">
        <f>E36+4</f>
        <v>45685</v>
      </c>
      <c r="G36" s="17"/>
      <c r="H36" s="5">
        <f t="shared" si="22"/>
        <v>5</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row>
    <row r="37" spans="1:162" s="46" customFormat="1" ht="30" customHeight="1" thickBot="1" x14ac:dyDescent="0.2">
      <c r="A37" s="13"/>
      <c r="B37" s="112" t="s">
        <v>68</v>
      </c>
      <c r="C37" s="62" t="s">
        <v>24</v>
      </c>
      <c r="D37" s="63">
        <v>0</v>
      </c>
      <c r="E37" s="105">
        <f>F33</f>
        <v>45672</v>
      </c>
      <c r="F37" s="105">
        <f>E37+4*3</f>
        <v>45684</v>
      </c>
      <c r="G37" s="17"/>
      <c r="H37" s="5">
        <f t="shared" si="22"/>
        <v>13</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row>
    <row r="38" spans="1:162" s="46" customFormat="1" ht="30" customHeight="1" thickBot="1" x14ac:dyDescent="0.2">
      <c r="A38" s="13"/>
      <c r="B38" s="65" t="s">
        <v>31</v>
      </c>
      <c r="C38" s="66"/>
      <c r="D38" s="67"/>
      <c r="E38" s="68"/>
      <c r="F38" s="69"/>
      <c r="G38" s="17"/>
      <c r="H38" s="5" t="str">
        <f t="shared" si="20"/>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row>
    <row r="39" spans="1:162" s="46" customFormat="1" ht="30" customHeight="1" thickBot="1" x14ac:dyDescent="0.2">
      <c r="A39" s="13"/>
      <c r="B39" s="70" t="s">
        <v>66</v>
      </c>
      <c r="C39" s="71" t="s">
        <v>24</v>
      </c>
      <c r="D39" s="72">
        <v>0</v>
      </c>
      <c r="E39" s="73">
        <f>F35-25</f>
        <v>45657</v>
      </c>
      <c r="F39" s="73">
        <f>E39+19*3</f>
        <v>45714</v>
      </c>
      <c r="G39" s="17"/>
      <c r="H39" s="5">
        <f t="shared" si="20"/>
        <v>58</v>
      </c>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row>
    <row r="40" spans="1:162" s="46" customFormat="1" ht="30" customHeight="1" thickBot="1" x14ac:dyDescent="0.2">
      <c r="A40" s="13"/>
      <c r="B40" s="70" t="s">
        <v>67</v>
      </c>
      <c r="C40" s="71" t="s">
        <v>24</v>
      </c>
      <c r="D40" s="72">
        <v>0</v>
      </c>
      <c r="E40" s="73">
        <f>F36-2</f>
        <v>45683</v>
      </c>
      <c r="F40" s="73">
        <f>E40+0</f>
        <v>45683</v>
      </c>
      <c r="G40" s="17"/>
      <c r="H40" s="5">
        <f t="shared" si="20"/>
        <v>1</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row>
    <row r="41" spans="1:162" s="46" customFormat="1" ht="30" customHeight="1" thickBot="1" x14ac:dyDescent="0.2">
      <c r="A41" s="13"/>
      <c r="B41" s="70" t="s">
        <v>36</v>
      </c>
      <c r="C41" s="71" t="s">
        <v>24</v>
      </c>
      <c r="D41" s="72">
        <v>0</v>
      </c>
      <c r="E41" s="73">
        <f>F40</f>
        <v>45683</v>
      </c>
      <c r="F41" s="73">
        <f>E41+15</f>
        <v>45698</v>
      </c>
      <c r="G41" s="17"/>
      <c r="H41" s="5">
        <f t="shared" si="20"/>
        <v>16</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row>
    <row r="42" spans="1:162" s="46" customFormat="1" ht="30" customHeight="1" thickBot="1" x14ac:dyDescent="0.2">
      <c r="A42" s="13"/>
      <c r="B42" s="70" t="s">
        <v>37</v>
      </c>
      <c r="C42" s="71" t="s">
        <v>24</v>
      </c>
      <c r="D42" s="72">
        <v>0</v>
      </c>
      <c r="E42" s="73">
        <f>F41</f>
        <v>45698</v>
      </c>
      <c r="F42" s="73">
        <f>E42+15</f>
        <v>45713</v>
      </c>
      <c r="G42" s="17"/>
      <c r="H42" s="5">
        <f t="shared" si="20"/>
        <v>16</v>
      </c>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row>
    <row r="43" spans="1:162" s="46" customFormat="1" ht="30" customHeight="1" thickBot="1" x14ac:dyDescent="0.2">
      <c r="A43" s="13"/>
      <c r="B43" s="70" t="s">
        <v>39</v>
      </c>
      <c r="C43" s="71" t="s">
        <v>24</v>
      </c>
      <c r="D43" s="72">
        <v>0</v>
      </c>
      <c r="E43" s="73">
        <f>F42</f>
        <v>45713</v>
      </c>
      <c r="F43" s="73">
        <f>E43+7*3</f>
        <v>45734</v>
      </c>
      <c r="G43" s="17"/>
      <c r="H43" s="5">
        <f t="shared" si="20"/>
        <v>22</v>
      </c>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row>
    <row r="44" spans="1:162" s="46" customFormat="1" ht="30" customHeight="1" thickBot="1" x14ac:dyDescent="0.2">
      <c r="A44" s="13"/>
      <c r="B44" s="70" t="s">
        <v>38</v>
      </c>
      <c r="C44" s="71" t="s">
        <v>24</v>
      </c>
      <c r="D44" s="72">
        <v>0</v>
      </c>
      <c r="E44" s="73">
        <f>F43</f>
        <v>45734</v>
      </c>
      <c r="F44" s="73">
        <f>E44+15</f>
        <v>45749</v>
      </c>
      <c r="G44" s="17"/>
      <c r="H44" s="5">
        <f t="shared" si="20"/>
        <v>16</v>
      </c>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row>
    <row r="45" spans="1:162" s="46" customFormat="1" ht="30" customHeight="1" thickBot="1" x14ac:dyDescent="0.2">
      <c r="A45" s="13"/>
      <c r="B45" s="106" t="s">
        <v>43</v>
      </c>
      <c r="C45" s="71" t="s">
        <v>24</v>
      </c>
      <c r="D45" s="107">
        <f>AVERAGE(D41:D44)</f>
        <v>0</v>
      </c>
      <c r="E45" s="108">
        <f>E40</f>
        <v>45683</v>
      </c>
      <c r="F45" s="108">
        <f>F44</f>
        <v>45749</v>
      </c>
      <c r="G45" s="17"/>
      <c r="H45" s="5">
        <f t="shared" si="20"/>
        <v>67</v>
      </c>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c r="DX45" s="50"/>
      <c r="DY45" s="50"/>
      <c r="DZ45" s="50"/>
      <c r="EA45" s="50"/>
      <c r="EB45" s="50"/>
      <c r="EC45" s="50"/>
      <c r="ED45" s="50"/>
      <c r="EE45" s="50"/>
      <c r="EF45" s="50"/>
      <c r="EG45" s="50"/>
      <c r="EH45" s="50"/>
      <c r="EI45" s="50"/>
      <c r="EJ45" s="50"/>
      <c r="EK45" s="50"/>
      <c r="EL45" s="50"/>
      <c r="EM45" s="50"/>
      <c r="EN45" s="50"/>
      <c r="EO45" s="50"/>
      <c r="EP45" s="50"/>
      <c r="EQ45" s="50"/>
      <c r="ER45" s="50"/>
      <c r="ES45" s="50"/>
      <c r="ET45" s="50"/>
      <c r="EU45" s="50"/>
      <c r="EV45" s="50"/>
      <c r="EW45" s="50"/>
      <c r="EX45" s="50"/>
      <c r="EY45" s="50"/>
      <c r="EZ45" s="50"/>
      <c r="FA45" s="50"/>
      <c r="FB45" s="50"/>
      <c r="FC45" s="50"/>
      <c r="FD45" s="50"/>
      <c r="FE45" s="50"/>
      <c r="FF45" s="50"/>
    </row>
    <row r="46" spans="1:162" s="46" customFormat="1" ht="30" customHeight="1" thickBot="1" x14ac:dyDescent="0.2">
      <c r="A46" s="13"/>
      <c r="B46" s="74" t="s">
        <v>44</v>
      </c>
      <c r="C46" s="75"/>
      <c r="D46" s="76"/>
      <c r="E46" s="77"/>
      <c r="F46" s="78"/>
      <c r="G46" s="17"/>
      <c r="H46" s="5" t="str">
        <f t="shared" si="20"/>
        <v/>
      </c>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row>
    <row r="47" spans="1:162" s="46" customFormat="1" ht="30" customHeight="1" thickBot="1" x14ac:dyDescent="0.2">
      <c r="A47" s="13"/>
      <c r="B47" s="80" t="s">
        <v>69</v>
      </c>
      <c r="C47" s="81" t="s">
        <v>24</v>
      </c>
      <c r="D47" s="82">
        <v>0</v>
      </c>
      <c r="E47" s="83">
        <f>F35-1</f>
        <v>45681</v>
      </c>
      <c r="F47" s="83">
        <f>E47+3*3</f>
        <v>45690</v>
      </c>
      <c r="G47" s="17"/>
      <c r="H47" s="5">
        <f t="shared" si="20"/>
        <v>10</v>
      </c>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row>
    <row r="48" spans="1:162" s="46" customFormat="1" ht="30" customHeight="1" thickBot="1" x14ac:dyDescent="0.2">
      <c r="A48" s="13"/>
      <c r="B48" s="80" t="s">
        <v>70</v>
      </c>
      <c r="C48" s="81" t="s">
        <v>24</v>
      </c>
      <c r="D48" s="82">
        <v>0</v>
      </c>
      <c r="E48" s="83">
        <f>E47</f>
        <v>45681</v>
      </c>
      <c r="F48" s="83">
        <f>E48+3*3</f>
        <v>45690</v>
      </c>
      <c r="G48" s="17"/>
      <c r="H48" s="5">
        <f t="shared" si="20"/>
        <v>10</v>
      </c>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row>
    <row r="49" spans="1:162" s="46" customFormat="1" ht="30" customHeight="1" thickBot="1" x14ac:dyDescent="0.2">
      <c r="A49" s="13"/>
      <c r="B49" s="80" t="s">
        <v>34</v>
      </c>
      <c r="C49" s="81" t="s">
        <v>24</v>
      </c>
      <c r="D49" s="82">
        <v>0</v>
      </c>
      <c r="E49" s="83">
        <f>F44+1</f>
        <v>45750</v>
      </c>
      <c r="F49" s="83">
        <f>E49+2*3</f>
        <v>45756</v>
      </c>
      <c r="G49" s="17"/>
      <c r="H49" s="5">
        <f t="shared" si="20"/>
        <v>7</v>
      </c>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row>
    <row r="50" spans="1:162" s="46" customFormat="1" ht="30" customHeight="1" thickBot="1" x14ac:dyDescent="0.2">
      <c r="A50" s="13"/>
      <c r="B50" s="80" t="s">
        <v>35</v>
      </c>
      <c r="C50" s="81" t="s">
        <v>24</v>
      </c>
      <c r="D50" s="82">
        <v>0</v>
      </c>
      <c r="E50" s="83">
        <f>F44</f>
        <v>45749</v>
      </c>
      <c r="F50" s="83">
        <f>E50+2*3</f>
        <v>45755</v>
      </c>
      <c r="G50" s="17"/>
      <c r="H50" s="5">
        <f t="shared" si="20"/>
        <v>7</v>
      </c>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row>
    <row r="51" spans="1:162" s="46" customFormat="1" ht="30" customHeight="1" thickBot="1" x14ac:dyDescent="0.2">
      <c r="A51" s="13"/>
      <c r="B51" s="109" t="s">
        <v>45</v>
      </c>
      <c r="C51" s="81" t="s">
        <v>24</v>
      </c>
      <c r="D51" s="82">
        <v>0</v>
      </c>
      <c r="E51" s="110">
        <f>E49</f>
        <v>45750</v>
      </c>
      <c r="F51" s="110">
        <f>F50</f>
        <v>45755</v>
      </c>
      <c r="G51" s="17"/>
      <c r="H51" s="5">
        <f t="shared" si="20"/>
        <v>6</v>
      </c>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row>
    <row r="52" spans="1:162" s="46" customFormat="1" ht="30" customHeight="1" thickBot="1" x14ac:dyDescent="0.2">
      <c r="A52" s="13"/>
      <c r="B52" s="84"/>
      <c r="C52" s="85"/>
      <c r="D52" s="86"/>
      <c r="E52" s="87"/>
      <c r="F52" s="87"/>
      <c r="G52" s="17"/>
      <c r="H52" s="5" t="str">
        <f t="shared" si="20"/>
        <v/>
      </c>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row>
    <row r="53" spans="1:162" s="46" customFormat="1" ht="30" customHeight="1" thickBot="1" x14ac:dyDescent="0.2">
      <c r="A53" s="14"/>
      <c r="B53" s="88" t="s">
        <v>0</v>
      </c>
      <c r="C53" s="89"/>
      <c r="D53" s="90"/>
      <c r="E53" s="91"/>
      <c r="F53" s="92"/>
      <c r="G53" s="17"/>
      <c r="H53" s="6" t="str">
        <f t="shared" si="20"/>
        <v/>
      </c>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row>
    <row r="54" spans="1:162" ht="30" customHeight="1" x14ac:dyDescent="0.15">
      <c r="G54" s="3"/>
    </row>
    <row r="55" spans="1:162" ht="30" customHeight="1" x14ac:dyDescent="0.15">
      <c r="C55" s="16"/>
      <c r="F55" s="15"/>
    </row>
    <row r="56" spans="1:162" ht="30" customHeight="1" x14ac:dyDescent="0.15">
      <c r="C56" s="4"/>
    </row>
  </sheetData>
  <mergeCells count="32">
    <mergeCell ref="I1:O1"/>
    <mergeCell ref="Q1:Z1"/>
    <mergeCell ref="I2:O2"/>
    <mergeCell ref="Q2:Z2"/>
    <mergeCell ref="I4:O4"/>
    <mergeCell ref="P4:V4"/>
    <mergeCell ref="W4:AC4"/>
    <mergeCell ref="CO4:CU4"/>
    <mergeCell ref="CV4:DB4"/>
    <mergeCell ref="DC4:DI4"/>
    <mergeCell ref="AD4:AJ4"/>
    <mergeCell ref="AK4:AQ4"/>
    <mergeCell ref="AR4:AX4"/>
    <mergeCell ref="AY4:BE4"/>
    <mergeCell ref="BF4:BL4"/>
    <mergeCell ref="BM4:BS4"/>
    <mergeCell ref="EZ4:FF4"/>
    <mergeCell ref="A5:A6"/>
    <mergeCell ref="B5:B6"/>
    <mergeCell ref="C5:C6"/>
    <mergeCell ref="D5:D6"/>
    <mergeCell ref="E5:E6"/>
    <mergeCell ref="F5:F6"/>
    <mergeCell ref="DJ4:DP4"/>
    <mergeCell ref="DQ4:DW4"/>
    <mergeCell ref="DX4:ED4"/>
    <mergeCell ref="EE4:EK4"/>
    <mergeCell ref="EL4:ER4"/>
    <mergeCell ref="ES4:EY4"/>
    <mergeCell ref="BT4:BZ4"/>
    <mergeCell ref="CA4:CG4"/>
    <mergeCell ref="CH4:CN4"/>
  </mergeCells>
  <conditionalFormatting sqref="D8:D51">
    <cfRule type="dataBar" priority="9">
      <dataBar>
        <cfvo type="num" val="0"/>
        <cfvo type="num" val="1"/>
        <color theme="0"/>
      </dataBar>
      <extLst>
        <ext xmlns:x14="http://schemas.microsoft.com/office/spreadsheetml/2009/9/main" uri="{B025F937-C7B1-47D3-B67F-A62EFF666E3E}">
          <x14:id>{3E26A205-9AFB-0E4C-9C28-1F3B159DF629}</x14:id>
        </ext>
      </extLst>
    </cfRule>
  </conditionalFormatting>
  <conditionalFormatting sqref="D52:D53 D7">
    <cfRule type="dataBar" priority="21">
      <dataBar>
        <cfvo type="num" val="0"/>
        <cfvo type="num" val="1"/>
        <color theme="0"/>
      </dataBar>
      <extLst>
        <ext xmlns:x14="http://schemas.microsoft.com/office/spreadsheetml/2009/9/main" uri="{B025F937-C7B1-47D3-B67F-A62EFF666E3E}">
          <x14:id>{EE2BA348-6BD4-F64A-95D6-C75802E9D99C}</x14:id>
        </ext>
      </extLst>
    </cfRule>
  </conditionalFormatting>
  <conditionalFormatting sqref="I4:FF51">
    <cfRule type="expression" dxfId="25" priority="10">
      <formula>AND(TODAY()&gt;=I$5, TODAY()&lt;J$5)</formula>
    </cfRule>
  </conditionalFormatting>
  <conditionalFormatting sqref="I9:FF21">
    <cfRule type="expression" dxfId="24" priority="17">
      <formula>AND(task_start&lt;=I$5,ROUNDDOWN((task_end-task_start+1)*task_progress,0)+task_start-1&gt;=I$5)</formula>
    </cfRule>
    <cfRule type="expression" dxfId="23" priority="18" stopIfTrue="1">
      <formula>AND(task_end&gt;=I$5,task_start&lt;J$5)</formula>
    </cfRule>
  </conditionalFormatting>
  <conditionalFormatting sqref="I23:FF37">
    <cfRule type="expression" dxfId="22" priority="11">
      <formula>AND(task_start&lt;=I$5,ROUNDDOWN((task_end-task_start+1)*task_progress,0)+task_start-1&gt;=I$5)</formula>
    </cfRule>
    <cfRule type="expression" dxfId="21" priority="12" stopIfTrue="1">
      <formula>AND(task_end&gt;=I$5,task_start&lt;J$5)</formula>
    </cfRule>
  </conditionalFormatting>
  <conditionalFormatting sqref="I38:FF38">
    <cfRule type="expression" dxfId="20" priority="14" stopIfTrue="1">
      <formula>AND(task_end&gt;=I$5,task_start&lt;J$5)</formula>
    </cfRule>
  </conditionalFormatting>
  <conditionalFormatting sqref="I38:FF45">
    <cfRule type="expression" dxfId="19" priority="5">
      <formula>AND(task_start&lt;=I$5,ROUNDDOWN((task_end-task_start+1)*task_progress,0)+task_start-1&gt;=I$5)</formula>
    </cfRule>
  </conditionalFormatting>
  <conditionalFormatting sqref="I39:FF40">
    <cfRule type="expression" dxfId="18" priority="6" stopIfTrue="1">
      <formula>AND(task_end&gt;=I$5,task_start&lt;J$5)</formula>
    </cfRule>
  </conditionalFormatting>
  <conditionalFormatting sqref="I41:FF45">
    <cfRule type="expression" dxfId="17" priority="16" stopIfTrue="1">
      <formula>AND(task_end&gt;=I$5,task_start&lt;J$5)</formula>
    </cfRule>
  </conditionalFormatting>
  <conditionalFormatting sqref="I47:FF48">
    <cfRule type="expression" dxfId="16" priority="1">
      <formula>AND(task_start&lt;=I$5,ROUNDDOWN((task_end-task_start+1)*task_progress,0)+task_start-1&gt;=I$5)</formula>
    </cfRule>
    <cfRule type="expression" dxfId="15" priority="2" stopIfTrue="1">
      <formula>AND(task_end&gt;=I$5,task_start&lt;J$5)</formula>
    </cfRule>
  </conditionalFormatting>
  <conditionalFormatting sqref="I49:FF51">
    <cfRule type="expression" dxfId="14" priority="19">
      <formula>AND(task_start&lt;=I$5,ROUNDDOWN((task_end-task_start+1)*task_progress,0)+task_start-1&gt;=I$5)</formula>
    </cfRule>
    <cfRule type="expression" dxfId="13" priority="20" stopIfTrue="1">
      <formula>AND(task_end&gt;=I$5,task_start&lt;J$5)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53" xr:uid="{5C31157E-2D5F-2340-B64D-25793838C477}"/>
    <dataValidation allowBlank="1" showInputMessage="1" showErrorMessage="1" prompt="Phase 4's sample block starts in cell B26." sqref="A46" xr:uid="{9AC6946B-4BF4-8B4A-A8B2-3172F0A465A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DB6D5D3F-D244-824A-831D-000B2D2BCF4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01FCA156-7134-2344-85F4-655EE171D542}"/>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1" xr:uid="{D9063A5E-C6F1-D843-B58C-E3BDC28F0FEF}"/>
    <dataValidation allowBlank="1" showInputMessage="1" showErrorMessage="1" prompt="Cell B8 contains the Phase 1 sample title. Enter a new title in cell B8._x000a_To delete the phase and work only from tasks, simply delete this row." sqref="A8" xr:uid="{E3D836A7-FF56-774E-B92E-195E9E17F91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950E6F98-2FFE-D245-A0E6-C0072AE845E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83847428-EC08-4444-859A-D5EA67703FA0}"/>
    <dataValidation allowBlank="1" showInputMessage="1" showErrorMessage="1" prompt="Enter the name of the Project Lead in cell C3. Enter the Project Start date in cell Q1. Project Start: label is in cell I1." sqref="A3" xr:uid="{0955A502-6039-484E-B549-326E348CD33D}"/>
    <dataValidation allowBlank="1" showInputMessage="1" showErrorMessage="1" prompt="Enter Company name in cel B2." sqref="A2" xr:uid="{73C42EC5-FC9E-914E-970D-022ACFB5427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2087BF7-4281-BE49-9F70-43DCC4D8DD22}"/>
    <dataValidation type="whole" operator="greaterThanOrEqual" allowBlank="1" showInputMessage="1" promptTitle="Display Week" prompt="Changing this number will scroll the Gantt Chart view." sqref="Q2" xr:uid="{9864A525-EDD8-0747-9075-87D82E40F3E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E26A205-9AFB-0E4C-9C28-1F3B159DF629}">
            <x14:dataBar minLength="0" maxLength="100" gradient="0">
              <x14:cfvo type="num">
                <xm:f>0</xm:f>
              </x14:cfvo>
              <x14:cfvo type="num">
                <xm:f>1</xm:f>
              </x14:cfvo>
              <x14:negativeFillColor rgb="FFFF0000"/>
              <x14:axisColor rgb="FF000000"/>
            </x14:dataBar>
          </x14:cfRule>
          <xm:sqref>D8:D51</xm:sqref>
        </x14:conditionalFormatting>
        <x14:conditionalFormatting xmlns:xm="http://schemas.microsoft.com/office/excel/2006/main">
          <x14:cfRule type="dataBar" id="{EE2BA348-6BD4-F64A-95D6-C75802E9D99C}">
            <x14:dataBar minLength="0" maxLength="100" gradient="0">
              <x14:cfvo type="num">
                <xm:f>0</xm:f>
              </x14:cfvo>
              <x14:cfvo type="num">
                <xm:f>1</xm:f>
              </x14:cfvo>
              <x14:negativeFillColor rgb="FFFF0000"/>
              <x14:axisColor rgb="FF000000"/>
            </x14:dataBar>
          </x14:cfRule>
          <xm:sqref>D52:D53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56"/>
  <sheetViews>
    <sheetView showGridLines="0" tabSelected="1" showRuler="0" topLeftCell="A12" zoomScale="125" zoomScaleNormal="77" zoomScalePageLayoutView="70" workbookViewId="0">
      <selection activeCell="E25" sqref="E25"/>
    </sheetView>
  </sheetViews>
  <sheetFormatPr baseColWidth="10" defaultColWidth="8.6640625" defaultRowHeight="30" customHeight="1" x14ac:dyDescent="0.15"/>
  <cols>
    <col min="1" max="1" width="2.6640625" style="13" customWidth="1"/>
    <col min="2" max="2" width="63" customWidth="1"/>
    <col min="3" max="3" width="22.83203125" customWidth="1"/>
    <col min="4" max="4" width="10.6640625" customWidth="1"/>
    <col min="5" max="5" width="10.6640625" style="2" customWidth="1"/>
    <col min="6" max="6" width="10.6640625" customWidth="1"/>
    <col min="7" max="7" width="2.6640625" customWidth="1"/>
    <col min="8" max="8" width="6" hidden="1" customWidth="1"/>
    <col min="9" max="25" width="1.6640625" customWidth="1"/>
    <col min="26" max="26" width="8.5" customWidth="1"/>
    <col min="27" max="162" width="1.6640625" customWidth="1"/>
  </cols>
  <sheetData>
    <row r="1" spans="1:162" ht="90" customHeight="1" x14ac:dyDescent="0.85">
      <c r="A1" s="14"/>
      <c r="B1" s="96" t="s">
        <v>58</v>
      </c>
      <c r="C1" s="18"/>
      <c r="D1" s="19"/>
      <c r="E1" s="20"/>
      <c r="F1" s="21"/>
      <c r="H1" s="1"/>
      <c r="I1" s="121" t="s">
        <v>19</v>
      </c>
      <c r="J1" s="122"/>
      <c r="K1" s="122"/>
      <c r="L1" s="122"/>
      <c r="M1" s="122"/>
      <c r="N1" s="122"/>
      <c r="O1" s="122"/>
      <c r="P1" s="24"/>
      <c r="Q1" s="123">
        <f>DATE(2024,10,14)</f>
        <v>45579</v>
      </c>
      <c r="R1" s="124"/>
      <c r="S1" s="124"/>
      <c r="T1" s="124"/>
      <c r="U1" s="124"/>
      <c r="V1" s="124"/>
      <c r="W1" s="124"/>
      <c r="X1" s="124"/>
      <c r="Y1" s="124"/>
      <c r="Z1" s="124"/>
    </row>
    <row r="2" spans="1:162" ht="30" customHeight="1" x14ac:dyDescent="0.4">
      <c r="B2" s="94" t="s">
        <v>59</v>
      </c>
      <c r="C2" s="95" t="s">
        <v>22</v>
      </c>
      <c r="D2" s="22"/>
      <c r="E2" s="23" t="s">
        <v>57</v>
      </c>
      <c r="F2" s="22"/>
      <c r="I2" s="121" t="s">
        <v>20</v>
      </c>
      <c r="J2" s="122"/>
      <c r="K2" s="122"/>
      <c r="L2" s="122"/>
      <c r="M2" s="122"/>
      <c r="N2" s="122"/>
      <c r="O2" s="122"/>
      <c r="P2" s="24"/>
      <c r="Q2" s="125">
        <v>1</v>
      </c>
      <c r="R2" s="124"/>
      <c r="S2" s="124"/>
      <c r="T2" s="124"/>
      <c r="U2" s="124"/>
      <c r="V2" s="124"/>
      <c r="W2" s="124"/>
      <c r="X2" s="124"/>
      <c r="Y2" s="124"/>
      <c r="Z2" s="124"/>
    </row>
    <row r="3" spans="1:162" s="26" customFormat="1" ht="30" customHeight="1" x14ac:dyDescent="0.15">
      <c r="A3" s="13"/>
      <c r="B3" s="25"/>
      <c r="D3" s="27"/>
      <c r="E3" s="28"/>
    </row>
    <row r="4" spans="1:162" s="26" customFormat="1" ht="30" customHeight="1" x14ac:dyDescent="0.15">
      <c r="A4" s="14"/>
      <c r="B4" s="29"/>
      <c r="E4" s="30"/>
      <c r="I4" s="126">
        <f>I5</f>
        <v>45579</v>
      </c>
      <c r="J4" s="113"/>
      <c r="K4" s="113"/>
      <c r="L4" s="113"/>
      <c r="M4" s="113"/>
      <c r="N4" s="113"/>
      <c r="O4" s="113"/>
      <c r="P4" s="113">
        <f>P5</f>
        <v>45586</v>
      </c>
      <c r="Q4" s="113"/>
      <c r="R4" s="113"/>
      <c r="S4" s="113"/>
      <c r="T4" s="113"/>
      <c r="U4" s="113"/>
      <c r="V4" s="113"/>
      <c r="W4" s="113">
        <f>W5</f>
        <v>45593</v>
      </c>
      <c r="X4" s="113"/>
      <c r="Y4" s="113"/>
      <c r="Z4" s="113"/>
      <c r="AA4" s="113"/>
      <c r="AB4" s="113"/>
      <c r="AC4" s="113"/>
      <c r="AD4" s="113">
        <f>AD5</f>
        <v>45600</v>
      </c>
      <c r="AE4" s="113"/>
      <c r="AF4" s="113"/>
      <c r="AG4" s="113"/>
      <c r="AH4" s="113"/>
      <c r="AI4" s="113"/>
      <c r="AJ4" s="113"/>
      <c r="AK4" s="113">
        <f>AK5</f>
        <v>45607</v>
      </c>
      <c r="AL4" s="113"/>
      <c r="AM4" s="113"/>
      <c r="AN4" s="113"/>
      <c r="AO4" s="113"/>
      <c r="AP4" s="113"/>
      <c r="AQ4" s="113"/>
      <c r="AR4" s="113">
        <f>AR5</f>
        <v>45614</v>
      </c>
      <c r="AS4" s="113"/>
      <c r="AT4" s="113"/>
      <c r="AU4" s="113"/>
      <c r="AV4" s="113"/>
      <c r="AW4" s="113"/>
      <c r="AX4" s="113"/>
      <c r="AY4" s="113">
        <f>AY5</f>
        <v>45621</v>
      </c>
      <c r="AZ4" s="113"/>
      <c r="BA4" s="113"/>
      <c r="BB4" s="113"/>
      <c r="BC4" s="113"/>
      <c r="BD4" s="113"/>
      <c r="BE4" s="113"/>
      <c r="BF4" s="113">
        <f>BF5</f>
        <v>45628</v>
      </c>
      <c r="BG4" s="113"/>
      <c r="BH4" s="113"/>
      <c r="BI4" s="113"/>
      <c r="BJ4" s="113"/>
      <c r="BK4" s="113"/>
      <c r="BL4" s="114"/>
      <c r="BM4" s="113">
        <f>BM5</f>
        <v>45635</v>
      </c>
      <c r="BN4" s="113"/>
      <c r="BO4" s="113"/>
      <c r="BP4" s="113"/>
      <c r="BQ4" s="113"/>
      <c r="BR4" s="113"/>
      <c r="BS4" s="114"/>
      <c r="BT4" s="113">
        <f>BT5</f>
        <v>45642</v>
      </c>
      <c r="BU4" s="113"/>
      <c r="BV4" s="113"/>
      <c r="BW4" s="113"/>
      <c r="BX4" s="113"/>
      <c r="BY4" s="113"/>
      <c r="BZ4" s="114"/>
      <c r="CA4" s="113">
        <f>CA5</f>
        <v>45649</v>
      </c>
      <c r="CB4" s="113"/>
      <c r="CC4" s="113"/>
      <c r="CD4" s="113"/>
      <c r="CE4" s="113"/>
      <c r="CF4" s="113"/>
      <c r="CG4" s="114"/>
      <c r="CH4" s="113">
        <f>CH5</f>
        <v>45656</v>
      </c>
      <c r="CI4" s="113"/>
      <c r="CJ4" s="113"/>
      <c r="CK4" s="113"/>
      <c r="CL4" s="113"/>
      <c r="CM4" s="113"/>
      <c r="CN4" s="114"/>
      <c r="CO4" s="113">
        <f>CO5</f>
        <v>45663</v>
      </c>
      <c r="CP4" s="113"/>
      <c r="CQ4" s="113"/>
      <c r="CR4" s="113"/>
      <c r="CS4" s="113"/>
      <c r="CT4" s="113"/>
      <c r="CU4" s="114"/>
      <c r="CV4" s="113">
        <f>CV5</f>
        <v>45670</v>
      </c>
      <c r="CW4" s="113"/>
      <c r="CX4" s="113"/>
      <c r="CY4" s="113"/>
      <c r="CZ4" s="113"/>
      <c r="DA4" s="113"/>
      <c r="DB4" s="114"/>
      <c r="DC4" s="113">
        <f>DC5</f>
        <v>45677</v>
      </c>
      <c r="DD4" s="113"/>
      <c r="DE4" s="113"/>
      <c r="DF4" s="113"/>
      <c r="DG4" s="113"/>
      <c r="DH4" s="113"/>
      <c r="DI4" s="114"/>
      <c r="DJ4" s="113">
        <f>DJ5</f>
        <v>45684</v>
      </c>
      <c r="DK4" s="113"/>
      <c r="DL4" s="113"/>
      <c r="DM4" s="113"/>
      <c r="DN4" s="113"/>
      <c r="DO4" s="113"/>
      <c r="DP4" s="114"/>
      <c r="DQ4" s="113">
        <f>DQ5</f>
        <v>45691</v>
      </c>
      <c r="DR4" s="113"/>
      <c r="DS4" s="113"/>
      <c r="DT4" s="113"/>
      <c r="DU4" s="113"/>
      <c r="DV4" s="113"/>
      <c r="DW4" s="114"/>
      <c r="DX4" s="113">
        <f>DX5</f>
        <v>45698</v>
      </c>
      <c r="DY4" s="113"/>
      <c r="DZ4" s="113"/>
      <c r="EA4" s="113"/>
      <c r="EB4" s="113"/>
      <c r="EC4" s="113"/>
      <c r="ED4" s="114"/>
      <c r="EE4" s="113">
        <f>EE5</f>
        <v>45705</v>
      </c>
      <c r="EF4" s="113"/>
      <c r="EG4" s="113"/>
      <c r="EH4" s="113"/>
      <c r="EI4" s="113"/>
      <c r="EJ4" s="113"/>
      <c r="EK4" s="114"/>
      <c r="EL4" s="113">
        <f>EL5</f>
        <v>45712</v>
      </c>
      <c r="EM4" s="113"/>
      <c r="EN4" s="113"/>
      <c r="EO4" s="113"/>
      <c r="EP4" s="113"/>
      <c r="EQ4" s="113"/>
      <c r="ER4" s="114"/>
      <c r="ES4" s="113">
        <f>ES5</f>
        <v>45719</v>
      </c>
      <c r="ET4" s="113"/>
      <c r="EU4" s="113"/>
      <c r="EV4" s="113"/>
      <c r="EW4" s="113"/>
      <c r="EX4" s="113"/>
      <c r="EY4" s="114"/>
      <c r="EZ4" s="113">
        <f>EZ5</f>
        <v>45726</v>
      </c>
      <c r="FA4" s="113"/>
      <c r="FB4" s="113"/>
      <c r="FC4" s="113"/>
      <c r="FD4" s="113"/>
      <c r="FE4" s="113"/>
      <c r="FF4" s="114"/>
    </row>
    <row r="5" spans="1:162" s="26" customFormat="1" ht="15" customHeight="1" x14ac:dyDescent="0.15">
      <c r="A5" s="115"/>
      <c r="B5" s="116"/>
      <c r="C5" s="118" t="s">
        <v>21</v>
      </c>
      <c r="D5" s="120" t="s">
        <v>1</v>
      </c>
      <c r="E5" s="120" t="s">
        <v>3</v>
      </c>
      <c r="F5" s="120" t="s">
        <v>4</v>
      </c>
      <c r="I5" s="31">
        <f>Project_Start-WEEKDAY(Project_Start,1)+2+7*(Display_Week-1)</f>
        <v>45579</v>
      </c>
      <c r="J5" s="31">
        <f>I5+1</f>
        <v>45580</v>
      </c>
      <c r="K5" s="31">
        <f t="shared" ref="K5:AX5" si="0">J5+1</f>
        <v>45581</v>
      </c>
      <c r="L5" s="31">
        <f t="shared" si="0"/>
        <v>45582</v>
      </c>
      <c r="M5" s="31">
        <f t="shared" si="0"/>
        <v>45583</v>
      </c>
      <c r="N5" s="31">
        <f t="shared" si="0"/>
        <v>45584</v>
      </c>
      <c r="O5" s="32">
        <f t="shared" si="0"/>
        <v>45585</v>
      </c>
      <c r="P5" s="33">
        <f>O5+1</f>
        <v>45586</v>
      </c>
      <c r="Q5" s="31">
        <f>P5+1</f>
        <v>45587</v>
      </c>
      <c r="R5" s="31">
        <f t="shared" si="0"/>
        <v>45588</v>
      </c>
      <c r="S5" s="31">
        <f t="shared" si="0"/>
        <v>45589</v>
      </c>
      <c r="T5" s="31">
        <f t="shared" si="0"/>
        <v>45590</v>
      </c>
      <c r="U5" s="31">
        <f t="shared" si="0"/>
        <v>45591</v>
      </c>
      <c r="V5" s="32">
        <f t="shared" si="0"/>
        <v>45592</v>
      </c>
      <c r="W5" s="33">
        <f>V5+1</f>
        <v>45593</v>
      </c>
      <c r="X5" s="31">
        <f>W5+1</f>
        <v>45594</v>
      </c>
      <c r="Y5" s="31">
        <f t="shared" si="0"/>
        <v>45595</v>
      </c>
      <c r="Z5" s="31">
        <f t="shared" si="0"/>
        <v>45596</v>
      </c>
      <c r="AA5" s="31">
        <f t="shared" si="0"/>
        <v>45597</v>
      </c>
      <c r="AB5" s="31">
        <f t="shared" si="0"/>
        <v>45598</v>
      </c>
      <c r="AC5" s="32">
        <f t="shared" si="0"/>
        <v>45599</v>
      </c>
      <c r="AD5" s="33">
        <f>AC5+1</f>
        <v>45600</v>
      </c>
      <c r="AE5" s="31">
        <f>AD5+1</f>
        <v>45601</v>
      </c>
      <c r="AF5" s="31">
        <f t="shared" si="0"/>
        <v>45602</v>
      </c>
      <c r="AG5" s="31">
        <f t="shared" si="0"/>
        <v>45603</v>
      </c>
      <c r="AH5" s="31">
        <f t="shared" si="0"/>
        <v>45604</v>
      </c>
      <c r="AI5" s="31">
        <f t="shared" si="0"/>
        <v>45605</v>
      </c>
      <c r="AJ5" s="32">
        <f t="shared" si="0"/>
        <v>45606</v>
      </c>
      <c r="AK5" s="33">
        <f>AJ5+1</f>
        <v>45607</v>
      </c>
      <c r="AL5" s="31">
        <f>AK5+1</f>
        <v>45608</v>
      </c>
      <c r="AM5" s="31">
        <f t="shared" si="0"/>
        <v>45609</v>
      </c>
      <c r="AN5" s="31">
        <f t="shared" si="0"/>
        <v>45610</v>
      </c>
      <c r="AO5" s="31">
        <f t="shared" si="0"/>
        <v>45611</v>
      </c>
      <c r="AP5" s="31">
        <f t="shared" si="0"/>
        <v>45612</v>
      </c>
      <c r="AQ5" s="32">
        <f t="shared" si="0"/>
        <v>45613</v>
      </c>
      <c r="AR5" s="33">
        <f>AQ5+1</f>
        <v>45614</v>
      </c>
      <c r="AS5" s="31">
        <f>AR5+1</f>
        <v>45615</v>
      </c>
      <c r="AT5" s="31">
        <f t="shared" si="0"/>
        <v>45616</v>
      </c>
      <c r="AU5" s="31">
        <f t="shared" si="0"/>
        <v>45617</v>
      </c>
      <c r="AV5" s="31">
        <f t="shared" si="0"/>
        <v>45618</v>
      </c>
      <c r="AW5" s="31">
        <f t="shared" si="0"/>
        <v>45619</v>
      </c>
      <c r="AX5" s="32">
        <f t="shared" si="0"/>
        <v>45620</v>
      </c>
      <c r="AY5" s="33">
        <f>AX5+1</f>
        <v>45621</v>
      </c>
      <c r="AZ5" s="31">
        <f>AY5+1</f>
        <v>45622</v>
      </c>
      <c r="BA5" s="31">
        <f t="shared" ref="BA5:BE5" si="1">AZ5+1</f>
        <v>45623</v>
      </c>
      <c r="BB5" s="31">
        <f t="shared" si="1"/>
        <v>45624</v>
      </c>
      <c r="BC5" s="31">
        <f t="shared" si="1"/>
        <v>45625</v>
      </c>
      <c r="BD5" s="31">
        <f t="shared" si="1"/>
        <v>45626</v>
      </c>
      <c r="BE5" s="32">
        <f t="shared" si="1"/>
        <v>45627</v>
      </c>
      <c r="BF5" s="33">
        <f>BE5+1</f>
        <v>45628</v>
      </c>
      <c r="BG5" s="31">
        <f>BF5+1</f>
        <v>45629</v>
      </c>
      <c r="BH5" s="31">
        <f t="shared" ref="BH5:BL5" si="2">BG5+1</f>
        <v>45630</v>
      </c>
      <c r="BI5" s="31">
        <f t="shared" si="2"/>
        <v>45631</v>
      </c>
      <c r="BJ5" s="31">
        <f t="shared" si="2"/>
        <v>45632</v>
      </c>
      <c r="BK5" s="31">
        <f t="shared" si="2"/>
        <v>45633</v>
      </c>
      <c r="BL5" s="31">
        <f t="shared" si="2"/>
        <v>45634</v>
      </c>
      <c r="BM5" s="33">
        <f>BL5+1</f>
        <v>45635</v>
      </c>
      <c r="BN5" s="31">
        <f>BM5+1</f>
        <v>45636</v>
      </c>
      <c r="BO5" s="31">
        <f t="shared" ref="BO5" si="3">BN5+1</f>
        <v>45637</v>
      </c>
      <c r="BP5" s="31">
        <f t="shared" ref="BP5" si="4">BO5+1</f>
        <v>45638</v>
      </c>
      <c r="BQ5" s="31">
        <f t="shared" ref="BQ5" si="5">BP5+1</f>
        <v>45639</v>
      </c>
      <c r="BR5" s="31">
        <f t="shared" ref="BR5" si="6">BQ5+1</f>
        <v>45640</v>
      </c>
      <c r="BS5" s="31">
        <f t="shared" ref="BS5" si="7">BR5+1</f>
        <v>45641</v>
      </c>
      <c r="BT5" s="33">
        <f>BS5+1</f>
        <v>45642</v>
      </c>
      <c r="BU5" s="31">
        <f>BT5+1</f>
        <v>45643</v>
      </c>
      <c r="BV5" s="31">
        <f t="shared" ref="BV5" si="8">BU5+1</f>
        <v>45644</v>
      </c>
      <c r="BW5" s="31">
        <f t="shared" ref="BW5" si="9">BV5+1</f>
        <v>45645</v>
      </c>
      <c r="BX5" s="31">
        <f t="shared" ref="BX5" si="10">BW5+1</f>
        <v>45646</v>
      </c>
      <c r="BY5" s="31">
        <f t="shared" ref="BY5" si="11">BX5+1</f>
        <v>45647</v>
      </c>
      <c r="BZ5" s="31">
        <f t="shared" ref="BZ5" si="12">BY5+1</f>
        <v>45648</v>
      </c>
      <c r="CA5" s="33">
        <f>BZ5+1</f>
        <v>45649</v>
      </c>
      <c r="CB5" s="31">
        <f>CA5+1</f>
        <v>45650</v>
      </c>
      <c r="CC5" s="31">
        <f t="shared" ref="CC5" si="13">CB5+1</f>
        <v>45651</v>
      </c>
      <c r="CD5" s="31">
        <f t="shared" ref="CD5" si="14">CC5+1</f>
        <v>45652</v>
      </c>
      <c r="CE5" s="31">
        <f t="shared" ref="CE5" si="15">CD5+1</f>
        <v>45653</v>
      </c>
      <c r="CF5" s="31">
        <f t="shared" ref="CF5" si="16">CE5+1</f>
        <v>45654</v>
      </c>
      <c r="CG5" s="31">
        <f t="shared" ref="CG5" si="17">CF5+1</f>
        <v>45655</v>
      </c>
      <c r="CH5" s="33">
        <f>CG5+1</f>
        <v>45656</v>
      </c>
      <c r="CI5" s="31">
        <f>CH5+1</f>
        <v>45657</v>
      </c>
      <c r="CJ5" s="31">
        <f t="shared" ref="CJ5" si="18">CI5+1</f>
        <v>45658</v>
      </c>
      <c r="CK5" s="31">
        <f t="shared" ref="CK5" si="19">CJ5+1</f>
        <v>45659</v>
      </c>
      <c r="CL5" s="31">
        <f t="shared" ref="CL5" si="20">CK5+1</f>
        <v>45660</v>
      </c>
      <c r="CM5" s="31">
        <f t="shared" ref="CM5" si="21">CL5+1</f>
        <v>45661</v>
      </c>
      <c r="CN5" s="31">
        <f t="shared" ref="CN5" si="22">CM5+1</f>
        <v>45662</v>
      </c>
      <c r="CO5" s="33">
        <f>CN5+1</f>
        <v>45663</v>
      </c>
      <c r="CP5" s="31">
        <f>CO5+1</f>
        <v>45664</v>
      </c>
      <c r="CQ5" s="31">
        <f t="shared" ref="CQ5" si="23">CP5+1</f>
        <v>45665</v>
      </c>
      <c r="CR5" s="31">
        <f t="shared" ref="CR5" si="24">CQ5+1</f>
        <v>45666</v>
      </c>
      <c r="CS5" s="31">
        <f t="shared" ref="CS5" si="25">CR5+1</f>
        <v>45667</v>
      </c>
      <c r="CT5" s="31">
        <f t="shared" ref="CT5" si="26">CS5+1</f>
        <v>45668</v>
      </c>
      <c r="CU5" s="31">
        <f t="shared" ref="CU5" si="27">CT5+1</f>
        <v>45669</v>
      </c>
      <c r="CV5" s="33">
        <f>CU5+1</f>
        <v>45670</v>
      </c>
      <c r="CW5" s="31">
        <f>CV5+1</f>
        <v>45671</v>
      </c>
      <c r="CX5" s="31">
        <f t="shared" ref="CX5" si="28">CW5+1</f>
        <v>45672</v>
      </c>
      <c r="CY5" s="31">
        <f t="shared" ref="CY5" si="29">CX5+1</f>
        <v>45673</v>
      </c>
      <c r="CZ5" s="31">
        <f t="shared" ref="CZ5" si="30">CY5+1</f>
        <v>45674</v>
      </c>
      <c r="DA5" s="31">
        <f t="shared" ref="DA5" si="31">CZ5+1</f>
        <v>45675</v>
      </c>
      <c r="DB5" s="31">
        <f t="shared" ref="DB5" si="32">DA5+1</f>
        <v>45676</v>
      </c>
      <c r="DC5" s="33">
        <f>DB5+1</f>
        <v>45677</v>
      </c>
      <c r="DD5" s="31">
        <f>DC5+1</f>
        <v>45678</v>
      </c>
      <c r="DE5" s="31">
        <f t="shared" ref="DE5" si="33">DD5+1</f>
        <v>45679</v>
      </c>
      <c r="DF5" s="31">
        <f t="shared" ref="DF5" si="34">DE5+1</f>
        <v>45680</v>
      </c>
      <c r="DG5" s="31">
        <f t="shared" ref="DG5" si="35">DF5+1</f>
        <v>45681</v>
      </c>
      <c r="DH5" s="31">
        <f t="shared" ref="DH5" si="36">DG5+1</f>
        <v>45682</v>
      </c>
      <c r="DI5" s="31">
        <f t="shared" ref="DI5" si="37">DH5+1</f>
        <v>45683</v>
      </c>
      <c r="DJ5" s="33">
        <f>DI5+1</f>
        <v>45684</v>
      </c>
      <c r="DK5" s="31">
        <f>DJ5+1</f>
        <v>45685</v>
      </c>
      <c r="DL5" s="31">
        <f t="shared" ref="DL5" si="38">DK5+1</f>
        <v>45686</v>
      </c>
      <c r="DM5" s="31">
        <f t="shared" ref="DM5" si="39">DL5+1</f>
        <v>45687</v>
      </c>
      <c r="DN5" s="31">
        <f t="shared" ref="DN5" si="40">DM5+1</f>
        <v>45688</v>
      </c>
      <c r="DO5" s="31">
        <f t="shared" ref="DO5" si="41">DN5+1</f>
        <v>45689</v>
      </c>
      <c r="DP5" s="31">
        <f t="shared" ref="DP5" si="42">DO5+1</f>
        <v>45690</v>
      </c>
      <c r="DQ5" s="33">
        <f>DP5+1</f>
        <v>45691</v>
      </c>
      <c r="DR5" s="31">
        <f>DQ5+1</f>
        <v>45692</v>
      </c>
      <c r="DS5" s="31">
        <f t="shared" ref="DS5" si="43">DR5+1</f>
        <v>45693</v>
      </c>
      <c r="DT5" s="31">
        <f t="shared" ref="DT5" si="44">DS5+1</f>
        <v>45694</v>
      </c>
      <c r="DU5" s="31">
        <f t="shared" ref="DU5" si="45">DT5+1</f>
        <v>45695</v>
      </c>
      <c r="DV5" s="31">
        <f t="shared" ref="DV5" si="46">DU5+1</f>
        <v>45696</v>
      </c>
      <c r="DW5" s="31">
        <f t="shared" ref="DW5" si="47">DV5+1</f>
        <v>45697</v>
      </c>
      <c r="DX5" s="33">
        <f>DW5+1</f>
        <v>45698</v>
      </c>
      <c r="DY5" s="31">
        <f>DX5+1</f>
        <v>45699</v>
      </c>
      <c r="DZ5" s="31">
        <f t="shared" ref="DZ5" si="48">DY5+1</f>
        <v>45700</v>
      </c>
      <c r="EA5" s="31">
        <f t="shared" ref="EA5" si="49">DZ5+1</f>
        <v>45701</v>
      </c>
      <c r="EB5" s="31">
        <f t="shared" ref="EB5" si="50">EA5+1</f>
        <v>45702</v>
      </c>
      <c r="EC5" s="31">
        <f t="shared" ref="EC5" si="51">EB5+1</f>
        <v>45703</v>
      </c>
      <c r="ED5" s="31">
        <f t="shared" ref="ED5" si="52">EC5+1</f>
        <v>45704</v>
      </c>
      <c r="EE5" s="33">
        <f>ED5+1</f>
        <v>45705</v>
      </c>
      <c r="EF5" s="31">
        <f>EE5+1</f>
        <v>45706</v>
      </c>
      <c r="EG5" s="31">
        <f t="shared" ref="EG5" si="53">EF5+1</f>
        <v>45707</v>
      </c>
      <c r="EH5" s="31">
        <f t="shared" ref="EH5" si="54">EG5+1</f>
        <v>45708</v>
      </c>
      <c r="EI5" s="31">
        <f t="shared" ref="EI5" si="55">EH5+1</f>
        <v>45709</v>
      </c>
      <c r="EJ5" s="31">
        <f t="shared" ref="EJ5" si="56">EI5+1</f>
        <v>45710</v>
      </c>
      <c r="EK5" s="31">
        <f t="shared" ref="EK5" si="57">EJ5+1</f>
        <v>45711</v>
      </c>
      <c r="EL5" s="33">
        <f>EK5+1</f>
        <v>45712</v>
      </c>
      <c r="EM5" s="31">
        <f>EL5+1</f>
        <v>45713</v>
      </c>
      <c r="EN5" s="31">
        <f t="shared" ref="EN5" si="58">EM5+1</f>
        <v>45714</v>
      </c>
      <c r="EO5" s="31">
        <f t="shared" ref="EO5" si="59">EN5+1</f>
        <v>45715</v>
      </c>
      <c r="EP5" s="31">
        <f t="shared" ref="EP5" si="60">EO5+1</f>
        <v>45716</v>
      </c>
      <c r="EQ5" s="31">
        <f t="shared" ref="EQ5" si="61">EP5+1</f>
        <v>45717</v>
      </c>
      <c r="ER5" s="31">
        <f t="shared" ref="ER5" si="62">EQ5+1</f>
        <v>45718</v>
      </c>
      <c r="ES5" s="33">
        <f>ER5+1</f>
        <v>45719</v>
      </c>
      <c r="ET5" s="31">
        <f>ES5+1</f>
        <v>45720</v>
      </c>
      <c r="EU5" s="31">
        <f t="shared" ref="EU5" si="63">ET5+1</f>
        <v>45721</v>
      </c>
      <c r="EV5" s="31">
        <f t="shared" ref="EV5" si="64">EU5+1</f>
        <v>45722</v>
      </c>
      <c r="EW5" s="31">
        <f t="shared" ref="EW5" si="65">EV5+1</f>
        <v>45723</v>
      </c>
      <c r="EX5" s="31">
        <f t="shared" ref="EX5" si="66">EW5+1</f>
        <v>45724</v>
      </c>
      <c r="EY5" s="31">
        <f t="shared" ref="EY5" si="67">EX5+1</f>
        <v>45725</v>
      </c>
      <c r="EZ5" s="33">
        <f>EY5+1</f>
        <v>45726</v>
      </c>
      <c r="FA5" s="31">
        <f>EZ5+1</f>
        <v>45727</v>
      </c>
      <c r="FB5" s="31">
        <f t="shared" ref="FB5" si="68">FA5+1</f>
        <v>45728</v>
      </c>
      <c r="FC5" s="31">
        <f t="shared" ref="FC5" si="69">FB5+1</f>
        <v>45729</v>
      </c>
      <c r="FD5" s="31">
        <f t="shared" ref="FD5" si="70">FC5+1</f>
        <v>45730</v>
      </c>
      <c r="FE5" s="31">
        <f t="shared" ref="FE5" si="71">FD5+1</f>
        <v>45731</v>
      </c>
      <c r="FF5" s="31">
        <f t="shared" ref="FF5" si="72">FE5+1</f>
        <v>45732</v>
      </c>
    </row>
    <row r="6" spans="1:162" s="26" customFormat="1" ht="15" thickBot="1" x14ac:dyDescent="0.2">
      <c r="A6" s="115"/>
      <c r="B6" s="117"/>
      <c r="C6" s="119"/>
      <c r="D6" s="119"/>
      <c r="E6" s="119"/>
      <c r="F6" s="119"/>
      <c r="I6" s="34" t="str">
        <f t="shared" ref="I6:AN6" si="73">LEFT(TEXT(I5,"ddd"),1)</f>
        <v>d</v>
      </c>
      <c r="J6" s="35" t="str">
        <f t="shared" si="73"/>
        <v>d</v>
      </c>
      <c r="K6" s="35" t="str">
        <f t="shared" si="73"/>
        <v>d</v>
      </c>
      <c r="L6" s="35" t="str">
        <f t="shared" si="73"/>
        <v>d</v>
      </c>
      <c r="M6" s="35" t="str">
        <f t="shared" si="73"/>
        <v>d</v>
      </c>
      <c r="N6" s="35" t="str">
        <f t="shared" si="73"/>
        <v>d</v>
      </c>
      <c r="O6" s="35" t="str">
        <f t="shared" si="73"/>
        <v>d</v>
      </c>
      <c r="P6" s="35" t="str">
        <f t="shared" si="73"/>
        <v>d</v>
      </c>
      <c r="Q6" s="35" t="str">
        <f t="shared" si="73"/>
        <v>d</v>
      </c>
      <c r="R6" s="35" t="str">
        <f t="shared" si="73"/>
        <v>d</v>
      </c>
      <c r="S6" s="35" t="str">
        <f t="shared" si="73"/>
        <v>d</v>
      </c>
      <c r="T6" s="35" t="str">
        <f t="shared" si="73"/>
        <v>d</v>
      </c>
      <c r="U6" s="35" t="str">
        <f t="shared" si="73"/>
        <v>d</v>
      </c>
      <c r="V6" s="35" t="str">
        <f t="shared" si="73"/>
        <v>d</v>
      </c>
      <c r="W6" s="35" t="str">
        <f t="shared" si="73"/>
        <v>d</v>
      </c>
      <c r="X6" s="35" t="str">
        <f t="shared" si="73"/>
        <v>d</v>
      </c>
      <c r="Y6" s="35" t="str">
        <f t="shared" si="73"/>
        <v>d</v>
      </c>
      <c r="Z6" s="35" t="str">
        <f t="shared" si="73"/>
        <v>d</v>
      </c>
      <c r="AA6" s="35" t="str">
        <f t="shared" si="73"/>
        <v>d</v>
      </c>
      <c r="AB6" s="35" t="str">
        <f t="shared" si="73"/>
        <v>d</v>
      </c>
      <c r="AC6" s="35" t="str">
        <f t="shared" si="73"/>
        <v>d</v>
      </c>
      <c r="AD6" s="35" t="str">
        <f t="shared" si="73"/>
        <v>d</v>
      </c>
      <c r="AE6" s="35" t="str">
        <f t="shared" si="73"/>
        <v>d</v>
      </c>
      <c r="AF6" s="35" t="str">
        <f t="shared" si="73"/>
        <v>d</v>
      </c>
      <c r="AG6" s="35" t="str">
        <f t="shared" si="73"/>
        <v>d</v>
      </c>
      <c r="AH6" s="35" t="str">
        <f t="shared" si="73"/>
        <v>d</v>
      </c>
      <c r="AI6" s="35" t="str">
        <f t="shared" si="73"/>
        <v>d</v>
      </c>
      <c r="AJ6" s="35" t="str">
        <f t="shared" si="73"/>
        <v>d</v>
      </c>
      <c r="AK6" s="35" t="str">
        <f t="shared" si="73"/>
        <v>d</v>
      </c>
      <c r="AL6" s="35" t="str">
        <f t="shared" si="73"/>
        <v>d</v>
      </c>
      <c r="AM6" s="35" t="str">
        <f t="shared" si="73"/>
        <v>d</v>
      </c>
      <c r="AN6" s="35" t="str">
        <f t="shared" si="73"/>
        <v>d</v>
      </c>
      <c r="AO6" s="35" t="str">
        <f t="shared" ref="AO6:BL6" si="74">LEFT(TEXT(AO5,"ddd"),1)</f>
        <v>d</v>
      </c>
      <c r="AP6" s="35" t="str">
        <f t="shared" si="74"/>
        <v>d</v>
      </c>
      <c r="AQ6" s="35" t="str">
        <f t="shared" si="74"/>
        <v>d</v>
      </c>
      <c r="AR6" s="35" t="str">
        <f t="shared" si="74"/>
        <v>d</v>
      </c>
      <c r="AS6" s="35" t="str">
        <f t="shared" si="74"/>
        <v>d</v>
      </c>
      <c r="AT6" s="35" t="str">
        <f t="shared" si="74"/>
        <v>d</v>
      </c>
      <c r="AU6" s="35" t="str">
        <f t="shared" si="74"/>
        <v>d</v>
      </c>
      <c r="AV6" s="35" t="str">
        <f t="shared" si="74"/>
        <v>d</v>
      </c>
      <c r="AW6" s="35" t="str">
        <f t="shared" si="74"/>
        <v>d</v>
      </c>
      <c r="AX6" s="35" t="str">
        <f t="shared" si="74"/>
        <v>d</v>
      </c>
      <c r="AY6" s="35" t="str">
        <f t="shared" si="74"/>
        <v>d</v>
      </c>
      <c r="AZ6" s="35" t="str">
        <f t="shared" si="74"/>
        <v>d</v>
      </c>
      <c r="BA6" s="35" t="str">
        <f t="shared" si="74"/>
        <v>d</v>
      </c>
      <c r="BB6" s="35" t="str">
        <f t="shared" si="74"/>
        <v>d</v>
      </c>
      <c r="BC6" s="35" t="str">
        <f t="shared" si="74"/>
        <v>d</v>
      </c>
      <c r="BD6" s="35" t="str">
        <f t="shared" si="74"/>
        <v>d</v>
      </c>
      <c r="BE6" s="35" t="str">
        <f t="shared" si="74"/>
        <v>d</v>
      </c>
      <c r="BF6" s="35" t="str">
        <f t="shared" si="74"/>
        <v>d</v>
      </c>
      <c r="BG6" s="35" t="str">
        <f t="shared" si="74"/>
        <v>d</v>
      </c>
      <c r="BH6" s="35" t="str">
        <f t="shared" si="74"/>
        <v>d</v>
      </c>
      <c r="BI6" s="35" t="str">
        <f t="shared" si="74"/>
        <v>d</v>
      </c>
      <c r="BJ6" s="35" t="str">
        <f t="shared" si="74"/>
        <v>d</v>
      </c>
      <c r="BK6" s="35" t="str">
        <f t="shared" si="74"/>
        <v>d</v>
      </c>
      <c r="BL6" s="36" t="str">
        <f t="shared" si="74"/>
        <v>d</v>
      </c>
      <c r="BM6" s="35" t="str">
        <f t="shared" ref="BM6:BZ6" si="75">LEFT(TEXT(BM5,"ddd"),1)</f>
        <v>d</v>
      </c>
      <c r="BN6" s="35" t="str">
        <f t="shared" si="75"/>
        <v>d</v>
      </c>
      <c r="BO6" s="35" t="str">
        <f t="shared" si="75"/>
        <v>d</v>
      </c>
      <c r="BP6" s="35" t="str">
        <f t="shared" si="75"/>
        <v>d</v>
      </c>
      <c r="BQ6" s="35" t="str">
        <f t="shared" si="75"/>
        <v>d</v>
      </c>
      <c r="BR6" s="35" t="str">
        <f t="shared" si="75"/>
        <v>d</v>
      </c>
      <c r="BS6" s="36" t="str">
        <f t="shared" si="75"/>
        <v>d</v>
      </c>
      <c r="BT6" s="35" t="str">
        <f t="shared" si="75"/>
        <v>d</v>
      </c>
      <c r="BU6" s="35" t="str">
        <f t="shared" si="75"/>
        <v>d</v>
      </c>
      <c r="BV6" s="35" t="str">
        <f t="shared" si="75"/>
        <v>d</v>
      </c>
      <c r="BW6" s="35" t="str">
        <f t="shared" si="75"/>
        <v>d</v>
      </c>
      <c r="BX6" s="35" t="str">
        <f t="shared" si="75"/>
        <v>d</v>
      </c>
      <c r="BY6" s="35" t="str">
        <f t="shared" si="75"/>
        <v>d</v>
      </c>
      <c r="BZ6" s="36" t="str">
        <f t="shared" si="75"/>
        <v>d</v>
      </c>
      <c r="CA6" s="35" t="str">
        <f t="shared" ref="CA6:EL6" si="76">LEFT(TEXT(CA5,"ddd"),1)</f>
        <v>d</v>
      </c>
      <c r="CB6" s="35" t="str">
        <f t="shared" si="76"/>
        <v>d</v>
      </c>
      <c r="CC6" s="35" t="str">
        <f t="shared" si="76"/>
        <v>d</v>
      </c>
      <c r="CD6" s="35" t="str">
        <f t="shared" si="76"/>
        <v>d</v>
      </c>
      <c r="CE6" s="35" t="str">
        <f t="shared" si="76"/>
        <v>d</v>
      </c>
      <c r="CF6" s="35" t="str">
        <f t="shared" si="76"/>
        <v>d</v>
      </c>
      <c r="CG6" s="36" t="str">
        <f t="shared" si="76"/>
        <v>d</v>
      </c>
      <c r="CH6" s="35" t="str">
        <f t="shared" si="76"/>
        <v>d</v>
      </c>
      <c r="CI6" s="35" t="str">
        <f t="shared" si="76"/>
        <v>d</v>
      </c>
      <c r="CJ6" s="35" t="str">
        <f t="shared" si="76"/>
        <v>d</v>
      </c>
      <c r="CK6" s="35" t="str">
        <f t="shared" si="76"/>
        <v>d</v>
      </c>
      <c r="CL6" s="35" t="str">
        <f t="shared" si="76"/>
        <v>d</v>
      </c>
      <c r="CM6" s="35" t="str">
        <f t="shared" si="76"/>
        <v>d</v>
      </c>
      <c r="CN6" s="36" t="str">
        <f t="shared" si="76"/>
        <v>d</v>
      </c>
      <c r="CO6" s="35" t="str">
        <f t="shared" si="76"/>
        <v>d</v>
      </c>
      <c r="CP6" s="35" t="str">
        <f t="shared" si="76"/>
        <v>d</v>
      </c>
      <c r="CQ6" s="35" t="str">
        <f t="shared" si="76"/>
        <v>d</v>
      </c>
      <c r="CR6" s="35" t="str">
        <f t="shared" si="76"/>
        <v>d</v>
      </c>
      <c r="CS6" s="35" t="str">
        <f t="shared" si="76"/>
        <v>d</v>
      </c>
      <c r="CT6" s="35" t="str">
        <f t="shared" si="76"/>
        <v>d</v>
      </c>
      <c r="CU6" s="36" t="str">
        <f t="shared" si="76"/>
        <v>d</v>
      </c>
      <c r="CV6" s="35" t="str">
        <f t="shared" si="76"/>
        <v>d</v>
      </c>
      <c r="CW6" s="35" t="str">
        <f t="shared" si="76"/>
        <v>d</v>
      </c>
      <c r="CX6" s="35" t="str">
        <f t="shared" si="76"/>
        <v>d</v>
      </c>
      <c r="CY6" s="35" t="str">
        <f t="shared" si="76"/>
        <v>d</v>
      </c>
      <c r="CZ6" s="35" t="str">
        <f t="shared" si="76"/>
        <v>d</v>
      </c>
      <c r="DA6" s="35" t="str">
        <f t="shared" si="76"/>
        <v>d</v>
      </c>
      <c r="DB6" s="36" t="str">
        <f t="shared" si="76"/>
        <v>d</v>
      </c>
      <c r="DC6" s="35" t="str">
        <f t="shared" si="76"/>
        <v>d</v>
      </c>
      <c r="DD6" s="35" t="str">
        <f t="shared" si="76"/>
        <v>d</v>
      </c>
      <c r="DE6" s="35" t="str">
        <f t="shared" si="76"/>
        <v>d</v>
      </c>
      <c r="DF6" s="35" t="str">
        <f t="shared" si="76"/>
        <v>d</v>
      </c>
      <c r="DG6" s="35" t="str">
        <f t="shared" si="76"/>
        <v>d</v>
      </c>
      <c r="DH6" s="35" t="str">
        <f t="shared" si="76"/>
        <v>d</v>
      </c>
      <c r="DI6" s="36" t="str">
        <f t="shared" si="76"/>
        <v>d</v>
      </c>
      <c r="DJ6" s="35" t="str">
        <f t="shared" si="76"/>
        <v>d</v>
      </c>
      <c r="DK6" s="35" t="str">
        <f t="shared" si="76"/>
        <v>d</v>
      </c>
      <c r="DL6" s="35" t="str">
        <f t="shared" si="76"/>
        <v>d</v>
      </c>
      <c r="DM6" s="35" t="str">
        <f t="shared" si="76"/>
        <v>d</v>
      </c>
      <c r="DN6" s="35" t="str">
        <f t="shared" si="76"/>
        <v>d</v>
      </c>
      <c r="DO6" s="35" t="str">
        <f t="shared" si="76"/>
        <v>d</v>
      </c>
      <c r="DP6" s="36" t="str">
        <f t="shared" si="76"/>
        <v>d</v>
      </c>
      <c r="DQ6" s="35" t="str">
        <f t="shared" si="76"/>
        <v>d</v>
      </c>
      <c r="DR6" s="35" t="str">
        <f t="shared" si="76"/>
        <v>d</v>
      </c>
      <c r="DS6" s="35" t="str">
        <f t="shared" si="76"/>
        <v>d</v>
      </c>
      <c r="DT6" s="35" t="str">
        <f t="shared" si="76"/>
        <v>d</v>
      </c>
      <c r="DU6" s="35" t="str">
        <f t="shared" si="76"/>
        <v>d</v>
      </c>
      <c r="DV6" s="35" t="str">
        <f t="shared" si="76"/>
        <v>d</v>
      </c>
      <c r="DW6" s="36" t="str">
        <f t="shared" si="76"/>
        <v>d</v>
      </c>
      <c r="DX6" s="35" t="str">
        <f t="shared" si="76"/>
        <v>d</v>
      </c>
      <c r="DY6" s="35" t="str">
        <f t="shared" si="76"/>
        <v>d</v>
      </c>
      <c r="DZ6" s="35" t="str">
        <f t="shared" si="76"/>
        <v>d</v>
      </c>
      <c r="EA6" s="35" t="str">
        <f t="shared" si="76"/>
        <v>d</v>
      </c>
      <c r="EB6" s="35" t="str">
        <f t="shared" si="76"/>
        <v>d</v>
      </c>
      <c r="EC6" s="35" t="str">
        <f t="shared" si="76"/>
        <v>d</v>
      </c>
      <c r="ED6" s="36" t="str">
        <f t="shared" si="76"/>
        <v>d</v>
      </c>
      <c r="EE6" s="35" t="str">
        <f t="shared" si="76"/>
        <v>d</v>
      </c>
      <c r="EF6" s="35" t="str">
        <f t="shared" si="76"/>
        <v>d</v>
      </c>
      <c r="EG6" s="35" t="str">
        <f t="shared" si="76"/>
        <v>d</v>
      </c>
      <c r="EH6" s="35" t="str">
        <f t="shared" si="76"/>
        <v>d</v>
      </c>
      <c r="EI6" s="35" t="str">
        <f t="shared" si="76"/>
        <v>d</v>
      </c>
      <c r="EJ6" s="35" t="str">
        <f t="shared" si="76"/>
        <v>d</v>
      </c>
      <c r="EK6" s="36" t="str">
        <f t="shared" si="76"/>
        <v>d</v>
      </c>
      <c r="EL6" s="35" t="str">
        <f t="shared" si="76"/>
        <v>d</v>
      </c>
      <c r="EM6" s="35" t="str">
        <f t="shared" ref="EM6:FF6" si="77">LEFT(TEXT(EM5,"ddd"),1)</f>
        <v>d</v>
      </c>
      <c r="EN6" s="35" t="str">
        <f t="shared" si="77"/>
        <v>d</v>
      </c>
      <c r="EO6" s="35" t="str">
        <f t="shared" si="77"/>
        <v>d</v>
      </c>
      <c r="EP6" s="35" t="str">
        <f t="shared" si="77"/>
        <v>d</v>
      </c>
      <c r="EQ6" s="35" t="str">
        <f t="shared" si="77"/>
        <v>d</v>
      </c>
      <c r="ER6" s="36" t="str">
        <f t="shared" si="77"/>
        <v>d</v>
      </c>
      <c r="ES6" s="35" t="str">
        <f t="shared" si="77"/>
        <v>d</v>
      </c>
      <c r="ET6" s="35" t="str">
        <f t="shared" si="77"/>
        <v>d</v>
      </c>
      <c r="EU6" s="35" t="str">
        <f t="shared" si="77"/>
        <v>d</v>
      </c>
      <c r="EV6" s="35" t="str">
        <f t="shared" si="77"/>
        <v>d</v>
      </c>
      <c r="EW6" s="35" t="str">
        <f t="shared" si="77"/>
        <v>d</v>
      </c>
      <c r="EX6" s="35" t="str">
        <f t="shared" si="77"/>
        <v>d</v>
      </c>
      <c r="EY6" s="36" t="str">
        <f t="shared" si="77"/>
        <v>d</v>
      </c>
      <c r="EZ6" s="35" t="str">
        <f t="shared" si="77"/>
        <v>d</v>
      </c>
      <c r="FA6" s="35" t="str">
        <f t="shared" si="77"/>
        <v>d</v>
      </c>
      <c r="FB6" s="35" t="str">
        <f t="shared" si="77"/>
        <v>d</v>
      </c>
      <c r="FC6" s="35" t="str">
        <f t="shared" si="77"/>
        <v>d</v>
      </c>
      <c r="FD6" s="35" t="str">
        <f t="shared" si="77"/>
        <v>d</v>
      </c>
      <c r="FE6" s="35" t="str">
        <f t="shared" si="77"/>
        <v>d</v>
      </c>
      <c r="FF6" s="36" t="str">
        <f t="shared" si="77"/>
        <v>d</v>
      </c>
    </row>
    <row r="7" spans="1:162" s="26" customFormat="1" ht="30" hidden="1" customHeight="1" thickBot="1" x14ac:dyDescent="0.2">
      <c r="A7" s="13" t="s">
        <v>18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row>
    <row r="8" spans="1:162" s="46" customFormat="1" ht="30" customHeight="1" thickBot="1" x14ac:dyDescent="0.2">
      <c r="A8" s="14"/>
      <c r="B8" s="40" t="s">
        <v>23</v>
      </c>
      <c r="C8" s="41"/>
      <c r="D8" s="42"/>
      <c r="E8" s="43"/>
      <c r="F8" s="44"/>
      <c r="G8" s="17"/>
      <c r="H8" s="5" t="str">
        <f t="shared" ref="H8:H53" si="78">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row>
    <row r="9" spans="1:162" s="46" customFormat="1" ht="30" customHeight="1" thickBot="1" x14ac:dyDescent="0.2">
      <c r="A9" s="14"/>
      <c r="B9" s="47" t="s">
        <v>51</v>
      </c>
      <c r="C9" s="52" t="s">
        <v>24</v>
      </c>
      <c r="D9" s="48">
        <v>0</v>
      </c>
      <c r="E9" s="49">
        <f>Project_Start</f>
        <v>45579</v>
      </c>
      <c r="F9" s="49">
        <f>E9+6</f>
        <v>45585</v>
      </c>
      <c r="G9" s="17"/>
      <c r="H9" s="5">
        <f t="shared" si="78"/>
        <v>7</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row>
    <row r="10" spans="1:162" s="46" customFormat="1" ht="30" customHeight="1" thickBot="1" x14ac:dyDescent="0.2">
      <c r="A10" s="14"/>
      <c r="B10" s="47" t="s">
        <v>25</v>
      </c>
      <c r="C10" s="52" t="s">
        <v>24</v>
      </c>
      <c r="D10" s="48">
        <v>0</v>
      </c>
      <c r="E10" s="49">
        <f t="shared" ref="E10:E12" si="79">Project_Start</f>
        <v>45579</v>
      </c>
      <c r="F10" s="49">
        <f>E10+6</f>
        <v>45585</v>
      </c>
      <c r="G10" s="17"/>
      <c r="H10" s="5">
        <f t="shared" si="78"/>
        <v>7</v>
      </c>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row>
    <row r="11" spans="1:162" s="46" customFormat="1" ht="30" customHeight="1" thickBot="1" x14ac:dyDescent="0.2">
      <c r="A11" s="14"/>
      <c r="B11" s="47" t="s">
        <v>53</v>
      </c>
      <c r="C11" s="52" t="s">
        <v>24</v>
      </c>
      <c r="D11" s="48">
        <v>0</v>
      </c>
      <c r="E11" s="49">
        <f>Project_Start+5</f>
        <v>45584</v>
      </c>
      <c r="F11" s="49">
        <f>E11+8</f>
        <v>45592</v>
      </c>
      <c r="G11" s="17"/>
      <c r="H11" s="5">
        <f t="shared" si="78"/>
        <v>9</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row>
    <row r="12" spans="1:162" s="46" customFormat="1" ht="30" customHeight="1" thickBot="1" x14ac:dyDescent="0.2">
      <c r="A12" s="14"/>
      <c r="B12" s="47" t="s">
        <v>54</v>
      </c>
      <c r="C12" s="52" t="s">
        <v>24</v>
      </c>
      <c r="D12" s="48">
        <v>0</v>
      </c>
      <c r="E12" s="49">
        <f t="shared" si="79"/>
        <v>45579</v>
      </c>
      <c r="F12" s="49">
        <f>E12+9</f>
        <v>45588</v>
      </c>
      <c r="G12" s="17"/>
      <c r="H12" s="5">
        <f t="shared" si="78"/>
        <v>10</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row>
    <row r="13" spans="1:162" s="46" customFormat="1" ht="30" customHeight="1" thickBot="1" x14ac:dyDescent="0.2">
      <c r="A13" s="13"/>
      <c r="B13" s="51" t="s">
        <v>55</v>
      </c>
      <c r="C13" s="52" t="s">
        <v>24</v>
      </c>
      <c r="D13" s="48">
        <v>0</v>
      </c>
      <c r="E13" s="54">
        <f>Project_Start</f>
        <v>45579</v>
      </c>
      <c r="F13" s="54">
        <f>E13+9</f>
        <v>45588</v>
      </c>
      <c r="G13" s="17"/>
      <c r="H13" s="5">
        <f t="shared" si="78"/>
        <v>10</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row>
    <row r="14" spans="1:162" s="46" customFormat="1" ht="30" customHeight="1" thickBot="1" x14ac:dyDescent="0.2">
      <c r="A14" s="13"/>
      <c r="B14" s="51" t="s">
        <v>26</v>
      </c>
      <c r="C14" s="52" t="s">
        <v>24</v>
      </c>
      <c r="D14" s="48">
        <v>0</v>
      </c>
      <c r="E14" s="54">
        <f>F13</f>
        <v>45588</v>
      </c>
      <c r="F14" s="54">
        <f>E14+8</f>
        <v>45596</v>
      </c>
      <c r="G14" s="17"/>
      <c r="H14" s="5">
        <f t="shared" si="78"/>
        <v>9</v>
      </c>
      <c r="I14" s="50"/>
      <c r="J14" s="50"/>
      <c r="K14" s="50"/>
      <c r="L14" s="50"/>
      <c r="M14" s="50"/>
      <c r="N14" s="50"/>
      <c r="O14" s="50"/>
      <c r="P14" s="50"/>
      <c r="Q14" s="50"/>
      <c r="R14" s="50"/>
      <c r="S14" s="50"/>
      <c r="T14" s="50"/>
      <c r="U14" s="50"/>
      <c r="V14" s="50"/>
      <c r="W14" s="50"/>
      <c r="X14" s="50"/>
      <c r="Y14" s="55"/>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row>
    <row r="15" spans="1:162" s="46" customFormat="1" ht="30" customHeight="1" thickBot="1" x14ac:dyDescent="0.2">
      <c r="A15" s="13"/>
      <c r="B15" s="51" t="s">
        <v>61</v>
      </c>
      <c r="C15" s="52" t="s">
        <v>24</v>
      </c>
      <c r="D15" s="48">
        <v>0</v>
      </c>
      <c r="E15" s="54">
        <f>E14+1</f>
        <v>45589</v>
      </c>
      <c r="F15" s="54">
        <f>E15+7</f>
        <v>45596</v>
      </c>
      <c r="G15" s="17"/>
      <c r="H15" s="5">
        <f t="shared" si="78"/>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row>
    <row r="16" spans="1:162" s="46" customFormat="1" ht="30" customHeight="1" thickBot="1" x14ac:dyDescent="0.2">
      <c r="A16" s="13"/>
      <c r="B16" s="51" t="s">
        <v>27</v>
      </c>
      <c r="C16" s="52" t="s">
        <v>24</v>
      </c>
      <c r="D16" s="48">
        <v>0</v>
      </c>
      <c r="E16" s="54">
        <f>F14+1</f>
        <v>45597</v>
      </c>
      <c r="F16" s="54">
        <f>E16+3</f>
        <v>45600</v>
      </c>
      <c r="G16" s="17"/>
      <c r="H16" s="5">
        <f t="shared" si="78"/>
        <v>4</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row>
    <row r="17" spans="1:162" s="46" customFormat="1" ht="30" customHeight="1" thickBot="1" x14ac:dyDescent="0.2">
      <c r="A17" s="13"/>
      <c r="B17" s="51" t="s">
        <v>29</v>
      </c>
      <c r="C17" s="52" t="s">
        <v>24</v>
      </c>
      <c r="D17" s="48">
        <v>0</v>
      </c>
      <c r="E17" s="54">
        <f>F16</f>
        <v>45600</v>
      </c>
      <c r="F17" s="54">
        <f>E17+3</f>
        <v>45603</v>
      </c>
      <c r="G17" s="17"/>
      <c r="H17" s="5">
        <f t="shared" si="78"/>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row>
    <row r="18" spans="1:162" s="46" customFormat="1" ht="30" customHeight="1" thickBot="1" x14ac:dyDescent="0.2">
      <c r="A18" s="13"/>
      <c r="B18" s="51" t="s">
        <v>56</v>
      </c>
      <c r="C18" s="52" t="s">
        <v>24</v>
      </c>
      <c r="D18" s="48">
        <v>0</v>
      </c>
      <c r="E18" s="54">
        <f>E17</f>
        <v>45600</v>
      </c>
      <c r="F18" s="54">
        <f>E18+2</f>
        <v>45602</v>
      </c>
      <c r="G18" s="17"/>
      <c r="H18" s="5">
        <f t="shared" si="78"/>
        <v>3</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row>
    <row r="19" spans="1:162" s="46" customFormat="1" ht="30" customHeight="1" thickBot="1" x14ac:dyDescent="0.2">
      <c r="A19" s="13"/>
      <c r="B19" s="51" t="s">
        <v>32</v>
      </c>
      <c r="C19" s="52" t="s">
        <v>24</v>
      </c>
      <c r="D19" s="48">
        <v>0</v>
      </c>
      <c r="E19" s="54">
        <f>E18+1</f>
        <v>45601</v>
      </c>
      <c r="F19" s="54">
        <f>E19+2</f>
        <v>45603</v>
      </c>
      <c r="G19" s="17"/>
      <c r="H19" s="5">
        <f t="shared" si="78"/>
        <v>3</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row>
    <row r="20" spans="1:162" s="46" customFormat="1" ht="30" customHeight="1" thickBot="1" x14ac:dyDescent="0.2">
      <c r="A20" s="13"/>
      <c r="B20" s="51" t="s">
        <v>52</v>
      </c>
      <c r="C20" s="52" t="s">
        <v>24</v>
      </c>
      <c r="D20" s="48">
        <v>0</v>
      </c>
      <c r="E20" s="54">
        <f>F19+2</f>
        <v>45605</v>
      </c>
      <c r="F20" s="54">
        <f>E20+6</f>
        <v>45611</v>
      </c>
      <c r="G20" s="17"/>
      <c r="H20" s="5">
        <f t="shared" si="78"/>
        <v>7</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row>
    <row r="21" spans="1:162" s="46" customFormat="1" ht="30" customHeight="1" thickBot="1" x14ac:dyDescent="0.2">
      <c r="A21" s="13"/>
      <c r="B21" s="51" t="s">
        <v>40</v>
      </c>
      <c r="C21" s="52" t="s">
        <v>24</v>
      </c>
      <c r="D21" s="48">
        <v>0</v>
      </c>
      <c r="E21" s="54">
        <f>F20+1</f>
        <v>45612</v>
      </c>
      <c r="F21" s="54">
        <f>E21+8</f>
        <v>45620</v>
      </c>
      <c r="G21" s="17"/>
      <c r="H21" s="5">
        <f t="shared" si="78"/>
        <v>9</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row>
    <row r="22" spans="1:162" s="46" customFormat="1" ht="30" customHeight="1" thickBot="1" x14ac:dyDescent="0.2">
      <c r="A22" s="14"/>
      <c r="B22" s="51" t="s">
        <v>28</v>
      </c>
      <c r="C22" s="52" t="s">
        <v>24</v>
      </c>
      <c r="D22" s="53">
        <f>AVERAGE(D8:D21)</f>
        <v>0</v>
      </c>
      <c r="E22" s="54">
        <f>Project_Start</f>
        <v>45579</v>
      </c>
      <c r="F22" s="54">
        <f>F21</f>
        <v>45620</v>
      </c>
      <c r="G22" s="17"/>
      <c r="H22" s="5">
        <f t="shared" si="78"/>
        <v>42</v>
      </c>
    </row>
    <row r="23" spans="1:162" s="46" customFormat="1" ht="30" customHeight="1" thickBot="1" x14ac:dyDescent="0.2">
      <c r="A23" s="14"/>
      <c r="B23" s="56" t="s">
        <v>30</v>
      </c>
      <c r="C23" s="57"/>
      <c r="D23" s="58"/>
      <c r="E23" s="59"/>
      <c r="F23" s="60"/>
      <c r="G23" s="17"/>
      <c r="H23" s="5" t="str">
        <f t="shared" ref="H23:H37" si="80">IF(OR(ISBLANK(task_start),ISBLANK(task_end)),"",task_end-task_start+1)</f>
        <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row>
    <row r="24" spans="1:162" s="46" customFormat="1" ht="30" customHeight="1" thickBot="1" x14ac:dyDescent="0.2">
      <c r="A24" s="13"/>
      <c r="B24" s="61" t="s">
        <v>46</v>
      </c>
      <c r="C24" s="62" t="s">
        <v>24</v>
      </c>
      <c r="D24" s="63">
        <v>0</v>
      </c>
      <c r="E24" s="64">
        <f>F22</f>
        <v>45620</v>
      </c>
      <c r="F24" s="64">
        <f>E24+3</f>
        <v>45623</v>
      </c>
      <c r="G24" s="17"/>
      <c r="H24" s="5">
        <f t="shared" si="80"/>
        <v>4</v>
      </c>
      <c r="I24" s="50"/>
      <c r="J24" s="50"/>
      <c r="K24" s="50"/>
      <c r="L24" s="50"/>
      <c r="M24" s="50"/>
      <c r="N24" s="50"/>
      <c r="O24" s="50"/>
      <c r="P24" s="50"/>
      <c r="Q24" s="50"/>
      <c r="R24" s="50"/>
      <c r="S24" s="50"/>
      <c r="T24" s="50"/>
      <c r="U24" s="55"/>
      <c r="V24" s="55"/>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row>
    <row r="25" spans="1:162" s="46" customFormat="1" ht="30" customHeight="1" thickBot="1" x14ac:dyDescent="0.2">
      <c r="A25" s="13"/>
      <c r="B25" s="61" t="s">
        <v>60</v>
      </c>
      <c r="C25" s="62" t="s">
        <v>24</v>
      </c>
      <c r="D25" s="63">
        <v>0</v>
      </c>
      <c r="E25" s="64">
        <f>E24</f>
        <v>45620</v>
      </c>
      <c r="F25" s="64">
        <f>E25+5</f>
        <v>45625</v>
      </c>
      <c r="G25" s="17"/>
      <c r="H25" s="5">
        <f t="shared" si="80"/>
        <v>6</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row>
    <row r="26" spans="1:162" s="46" customFormat="1" ht="30" customHeight="1" thickBot="1" x14ac:dyDescent="0.2">
      <c r="A26" s="13"/>
      <c r="B26" s="61" t="s">
        <v>62</v>
      </c>
      <c r="C26" s="62" t="s">
        <v>24</v>
      </c>
      <c r="D26" s="63">
        <v>0</v>
      </c>
      <c r="E26" s="64">
        <f>E24+3</f>
        <v>45623</v>
      </c>
      <c r="F26" s="64">
        <f>E26+2</f>
        <v>45625</v>
      </c>
      <c r="G26" s="17"/>
      <c r="H26" s="5">
        <f t="shared" si="80"/>
        <v>3</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row>
    <row r="27" spans="1:162" s="46" customFormat="1" ht="30" customHeight="1" thickBot="1" x14ac:dyDescent="0.2">
      <c r="A27" s="13"/>
      <c r="B27" s="61" t="s">
        <v>47</v>
      </c>
      <c r="C27" s="62" t="s">
        <v>24</v>
      </c>
      <c r="D27" s="63">
        <v>0</v>
      </c>
      <c r="E27" s="64">
        <f>F26</f>
        <v>45625</v>
      </c>
      <c r="F27" s="64">
        <f>E27+2</f>
        <v>45627</v>
      </c>
      <c r="G27" s="17"/>
      <c r="H27" s="5">
        <f t="shared" si="80"/>
        <v>3</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row>
    <row r="28" spans="1:162" s="46" customFormat="1" ht="30" customHeight="1" thickBot="1" x14ac:dyDescent="0.2">
      <c r="A28" s="13"/>
      <c r="B28" s="61" t="s">
        <v>48</v>
      </c>
      <c r="C28" s="62" t="s">
        <v>24</v>
      </c>
      <c r="D28" s="63">
        <v>0</v>
      </c>
      <c r="E28" s="64">
        <f>E27</f>
        <v>45625</v>
      </c>
      <c r="F28" s="64">
        <f>E28+4</f>
        <v>45629</v>
      </c>
      <c r="G28" s="17"/>
      <c r="H28" s="5"/>
      <c r="I28" s="50"/>
      <c r="J28" s="50"/>
      <c r="K28" s="50"/>
      <c r="L28" s="50"/>
      <c r="M28" s="50"/>
      <c r="N28" s="50"/>
      <c r="O28" s="50"/>
      <c r="P28" s="50"/>
      <c r="Q28" s="50"/>
      <c r="R28" s="50"/>
      <c r="S28" s="50"/>
      <c r="T28" s="50"/>
      <c r="U28" s="50"/>
      <c r="V28" s="50"/>
      <c r="W28" s="50"/>
      <c r="X28" s="50"/>
      <c r="Y28" s="55"/>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row>
    <row r="29" spans="1:162" s="46" customFormat="1" ht="30" customHeight="1" thickBot="1" x14ac:dyDescent="0.2">
      <c r="A29" s="13"/>
      <c r="B29" s="61" t="s">
        <v>50</v>
      </c>
      <c r="C29" s="62" t="s">
        <v>24</v>
      </c>
      <c r="D29" s="63">
        <v>0</v>
      </c>
      <c r="E29" s="64">
        <f>E28</f>
        <v>45625</v>
      </c>
      <c r="F29" s="64">
        <f>E29+3</f>
        <v>45628</v>
      </c>
      <c r="G29" s="17"/>
      <c r="H29" s="5"/>
      <c r="I29" s="50"/>
      <c r="J29" s="50"/>
      <c r="K29" s="50"/>
      <c r="L29" s="50"/>
      <c r="M29" s="50"/>
      <c r="N29" s="50"/>
      <c r="O29" s="50"/>
      <c r="P29" s="50"/>
      <c r="Q29" s="50"/>
      <c r="R29" s="50"/>
      <c r="S29" s="50"/>
      <c r="T29" s="50"/>
      <c r="U29" s="50"/>
      <c r="V29" s="50"/>
      <c r="W29" s="50"/>
      <c r="X29" s="50"/>
      <c r="Y29" s="55"/>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row>
    <row r="30" spans="1:162" s="46" customFormat="1" ht="30" customHeight="1" thickBot="1" x14ac:dyDescent="0.2">
      <c r="A30" s="13"/>
      <c r="B30" s="61" t="s">
        <v>49</v>
      </c>
      <c r="C30" s="62" t="s">
        <v>24</v>
      </c>
      <c r="D30" s="63">
        <v>0</v>
      </c>
      <c r="E30" s="64">
        <f>E26</f>
        <v>45623</v>
      </c>
      <c r="F30" s="64">
        <f>E30+3</f>
        <v>45626</v>
      </c>
      <c r="G30" s="17"/>
      <c r="H30" s="5"/>
      <c r="I30" s="50"/>
      <c r="J30" s="50"/>
      <c r="K30" s="50"/>
      <c r="L30" s="50"/>
      <c r="M30" s="50"/>
      <c r="N30" s="50"/>
      <c r="O30" s="50"/>
      <c r="P30" s="50"/>
      <c r="Q30" s="50"/>
      <c r="R30" s="50"/>
      <c r="S30" s="50"/>
      <c r="T30" s="50"/>
      <c r="U30" s="50"/>
      <c r="V30" s="50"/>
      <c r="W30" s="50"/>
      <c r="X30" s="50"/>
      <c r="Y30" s="55"/>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row>
    <row r="31" spans="1:162" s="46" customFormat="1" ht="30" customHeight="1" thickBot="1" x14ac:dyDescent="0.2">
      <c r="A31" s="13"/>
      <c r="B31" s="61" t="s">
        <v>63</v>
      </c>
      <c r="C31" s="62" t="s">
        <v>24</v>
      </c>
      <c r="D31" s="63">
        <v>0</v>
      </c>
      <c r="E31" s="64">
        <f>E27</f>
        <v>45625</v>
      </c>
      <c r="F31" s="64">
        <f>E31+4</f>
        <v>45629</v>
      </c>
      <c r="G31" s="17"/>
      <c r="H31" s="5"/>
      <c r="I31" s="50"/>
      <c r="J31" s="50"/>
      <c r="K31" s="50"/>
      <c r="L31" s="50"/>
      <c r="M31" s="50"/>
      <c r="N31" s="50"/>
      <c r="O31" s="50"/>
      <c r="P31" s="50"/>
      <c r="Q31" s="50"/>
      <c r="R31" s="50"/>
      <c r="S31" s="50"/>
      <c r="T31" s="50"/>
      <c r="U31" s="50"/>
      <c r="V31" s="50"/>
      <c r="W31" s="50"/>
      <c r="X31" s="50"/>
      <c r="Y31" s="55"/>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row>
    <row r="32" spans="1:162" s="46" customFormat="1" ht="30" customHeight="1" thickBot="1" x14ac:dyDescent="0.2">
      <c r="A32" s="13"/>
      <c r="B32" s="56" t="s">
        <v>41</v>
      </c>
      <c r="C32" s="57"/>
      <c r="D32" s="58"/>
      <c r="E32" s="59"/>
      <c r="F32" s="60"/>
      <c r="G32" s="17"/>
      <c r="H32" s="5"/>
      <c r="I32" s="50"/>
      <c r="J32" s="50"/>
      <c r="K32" s="50"/>
      <c r="L32" s="50"/>
      <c r="M32" s="50"/>
      <c r="N32" s="50"/>
      <c r="O32" s="50"/>
      <c r="P32" s="50"/>
      <c r="Q32" s="50"/>
      <c r="R32" s="50"/>
      <c r="S32" s="50"/>
      <c r="T32" s="50"/>
      <c r="U32" s="50"/>
      <c r="V32" s="50"/>
      <c r="W32" s="50"/>
      <c r="X32" s="50"/>
      <c r="Y32" s="55"/>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row>
    <row r="33" spans="1:162" s="46" customFormat="1" ht="30" customHeight="1" thickBot="1" x14ac:dyDescent="0.2">
      <c r="A33" s="13"/>
      <c r="B33" s="61" t="s">
        <v>33</v>
      </c>
      <c r="C33" s="62" t="s">
        <v>24</v>
      </c>
      <c r="D33" s="63">
        <v>0</v>
      </c>
      <c r="E33" s="64">
        <f>F31+1</f>
        <v>45630</v>
      </c>
      <c r="F33" s="64">
        <f>E33+1</f>
        <v>45631</v>
      </c>
      <c r="G33" s="17"/>
      <c r="H33" s="5"/>
      <c r="I33" s="50"/>
      <c r="J33" s="50"/>
      <c r="K33" s="50"/>
      <c r="L33" s="50"/>
      <c r="M33" s="50"/>
      <c r="N33" s="50"/>
      <c r="O33" s="50"/>
      <c r="P33" s="50"/>
      <c r="Q33" s="50"/>
      <c r="R33" s="50"/>
      <c r="S33" s="50"/>
      <c r="T33" s="50"/>
      <c r="U33" s="50"/>
      <c r="V33" s="50"/>
      <c r="W33" s="50"/>
      <c r="X33" s="50"/>
      <c r="Y33" s="55"/>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row>
    <row r="34" spans="1:162" s="46" customFormat="1" ht="30" customHeight="1" thickBot="1" x14ac:dyDescent="0.2">
      <c r="A34" s="13"/>
      <c r="B34" s="111" t="s">
        <v>42</v>
      </c>
      <c r="C34" s="62" t="s">
        <v>24</v>
      </c>
      <c r="D34" s="63">
        <v>0</v>
      </c>
      <c r="E34" s="105">
        <f>F33</f>
        <v>45631</v>
      </c>
      <c r="F34" s="105">
        <f>E34+3</f>
        <v>45634</v>
      </c>
      <c r="G34" s="17"/>
      <c r="H34" s="5">
        <f t="shared" si="80"/>
        <v>4</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row>
    <row r="35" spans="1:162" s="46" customFormat="1" ht="30" customHeight="1" thickBot="1" x14ac:dyDescent="0.2">
      <c r="A35" s="13"/>
      <c r="B35" s="104" t="s">
        <v>64</v>
      </c>
      <c r="C35" s="62" t="s">
        <v>24</v>
      </c>
      <c r="D35" s="63">
        <v>0</v>
      </c>
      <c r="E35" s="105">
        <f>F34-2</f>
        <v>45632</v>
      </c>
      <c r="F35" s="105">
        <f>E35+1</f>
        <v>45633</v>
      </c>
      <c r="G35" s="17"/>
      <c r="H35" s="5">
        <f t="shared" si="80"/>
        <v>2</v>
      </c>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row>
    <row r="36" spans="1:162" s="46" customFormat="1" ht="30" customHeight="1" thickBot="1" x14ac:dyDescent="0.2">
      <c r="A36" s="13"/>
      <c r="B36" s="104" t="s">
        <v>65</v>
      </c>
      <c r="C36" s="62" t="s">
        <v>24</v>
      </c>
      <c r="D36" s="63">
        <v>0</v>
      </c>
      <c r="E36" s="105">
        <f>F34</f>
        <v>45634</v>
      </c>
      <c r="F36" s="105">
        <f>E36+4</f>
        <v>45638</v>
      </c>
      <c r="G36" s="17"/>
      <c r="H36" s="5">
        <f t="shared" si="80"/>
        <v>5</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row>
    <row r="37" spans="1:162" s="46" customFormat="1" ht="30" customHeight="1" thickBot="1" x14ac:dyDescent="0.2">
      <c r="A37" s="13"/>
      <c r="B37" s="112" t="s">
        <v>68</v>
      </c>
      <c r="C37" s="62" t="s">
        <v>24</v>
      </c>
      <c r="D37" s="63">
        <v>0</v>
      </c>
      <c r="E37" s="105">
        <f>F33</f>
        <v>45631</v>
      </c>
      <c r="F37" s="105">
        <f>E37+4</f>
        <v>45635</v>
      </c>
      <c r="G37" s="17"/>
      <c r="H37" s="5">
        <f t="shared" si="80"/>
        <v>5</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row>
    <row r="38" spans="1:162" s="46" customFormat="1" ht="30" customHeight="1" thickBot="1" x14ac:dyDescent="0.2">
      <c r="A38" s="13"/>
      <c r="B38" s="65" t="s">
        <v>31</v>
      </c>
      <c r="C38" s="66"/>
      <c r="D38" s="67"/>
      <c r="E38" s="68"/>
      <c r="F38" s="69"/>
      <c r="G38" s="17"/>
      <c r="H38" s="5" t="str">
        <f t="shared" si="78"/>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row>
    <row r="39" spans="1:162" s="46" customFormat="1" ht="30" customHeight="1" thickBot="1" x14ac:dyDescent="0.2">
      <c r="A39" s="13"/>
      <c r="B39" s="70" t="s">
        <v>66</v>
      </c>
      <c r="C39" s="71" t="s">
        <v>24</v>
      </c>
      <c r="D39" s="72">
        <v>0</v>
      </c>
      <c r="E39" s="73">
        <f>F35-25</f>
        <v>45608</v>
      </c>
      <c r="F39" s="73">
        <f>E39+19</f>
        <v>45627</v>
      </c>
      <c r="G39" s="17"/>
      <c r="H39" s="5">
        <f t="shared" si="78"/>
        <v>20</v>
      </c>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row>
    <row r="40" spans="1:162" s="46" customFormat="1" ht="30" customHeight="1" thickBot="1" x14ac:dyDescent="0.2">
      <c r="A40" s="13"/>
      <c r="B40" s="70" t="s">
        <v>67</v>
      </c>
      <c r="C40" s="71" t="s">
        <v>24</v>
      </c>
      <c r="D40" s="72">
        <v>0</v>
      </c>
      <c r="E40" s="73">
        <f>F36-2</f>
        <v>45636</v>
      </c>
      <c r="F40" s="73">
        <f>E40+0</f>
        <v>45636</v>
      </c>
      <c r="G40" s="17"/>
      <c r="H40" s="5">
        <f t="shared" si="78"/>
        <v>1</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row>
    <row r="41" spans="1:162" s="46" customFormat="1" ht="30" customHeight="1" thickBot="1" x14ac:dyDescent="0.2">
      <c r="A41" s="13"/>
      <c r="B41" s="70" t="s">
        <v>36</v>
      </c>
      <c r="C41" s="71" t="s">
        <v>24</v>
      </c>
      <c r="D41" s="72">
        <v>0</v>
      </c>
      <c r="E41" s="73">
        <f>F40</f>
        <v>45636</v>
      </c>
      <c r="F41" s="73">
        <f>E41+7</f>
        <v>45643</v>
      </c>
      <c r="G41" s="17"/>
      <c r="H41" s="5">
        <f t="shared" si="78"/>
        <v>8</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row>
    <row r="42" spans="1:162" s="46" customFormat="1" ht="30" customHeight="1" thickBot="1" x14ac:dyDescent="0.2">
      <c r="A42" s="13"/>
      <c r="B42" s="70" t="s">
        <v>37</v>
      </c>
      <c r="C42" s="71" t="s">
        <v>24</v>
      </c>
      <c r="D42" s="72">
        <v>0</v>
      </c>
      <c r="E42" s="73">
        <f>F41</f>
        <v>45643</v>
      </c>
      <c r="F42" s="73">
        <f>E42+7</f>
        <v>45650</v>
      </c>
      <c r="G42" s="17"/>
      <c r="H42" s="5">
        <f t="shared" si="78"/>
        <v>8</v>
      </c>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row>
    <row r="43" spans="1:162" s="46" customFormat="1" ht="30" customHeight="1" thickBot="1" x14ac:dyDescent="0.2">
      <c r="A43" s="13"/>
      <c r="B43" s="70" t="s">
        <v>39</v>
      </c>
      <c r="C43" s="71" t="s">
        <v>24</v>
      </c>
      <c r="D43" s="72">
        <v>0</v>
      </c>
      <c r="E43" s="73">
        <f>F42</f>
        <v>45650</v>
      </c>
      <c r="F43" s="73">
        <f>E43+7</f>
        <v>45657</v>
      </c>
      <c r="G43" s="17"/>
      <c r="H43" s="5">
        <f t="shared" si="78"/>
        <v>8</v>
      </c>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row>
    <row r="44" spans="1:162" s="46" customFormat="1" ht="30" customHeight="1" thickBot="1" x14ac:dyDescent="0.2">
      <c r="A44" s="13"/>
      <c r="B44" s="70" t="s">
        <v>38</v>
      </c>
      <c r="C44" s="71" t="s">
        <v>24</v>
      </c>
      <c r="D44" s="72">
        <v>0</v>
      </c>
      <c r="E44" s="73">
        <f>F43</f>
        <v>45657</v>
      </c>
      <c r="F44" s="73">
        <f>E44+7</f>
        <v>45664</v>
      </c>
      <c r="G44" s="17"/>
      <c r="H44" s="5">
        <f t="shared" si="78"/>
        <v>8</v>
      </c>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row>
    <row r="45" spans="1:162" s="46" customFormat="1" ht="30" customHeight="1" thickBot="1" x14ac:dyDescent="0.2">
      <c r="A45" s="13"/>
      <c r="B45" s="106" t="s">
        <v>43</v>
      </c>
      <c r="C45" s="71" t="s">
        <v>24</v>
      </c>
      <c r="D45" s="107">
        <f>AVERAGE(D41:D44)</f>
        <v>0</v>
      </c>
      <c r="E45" s="108">
        <f>E40</f>
        <v>45636</v>
      </c>
      <c r="F45" s="108">
        <f>F44</f>
        <v>45664</v>
      </c>
      <c r="G45" s="17"/>
      <c r="H45" s="5">
        <f t="shared" si="78"/>
        <v>29</v>
      </c>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c r="DX45" s="50"/>
      <c r="DY45" s="50"/>
      <c r="DZ45" s="50"/>
      <c r="EA45" s="50"/>
      <c r="EB45" s="50"/>
      <c r="EC45" s="50"/>
      <c r="ED45" s="50"/>
      <c r="EE45" s="50"/>
      <c r="EF45" s="50"/>
      <c r="EG45" s="50"/>
      <c r="EH45" s="50"/>
      <c r="EI45" s="50"/>
      <c r="EJ45" s="50"/>
      <c r="EK45" s="50"/>
      <c r="EL45" s="50"/>
      <c r="EM45" s="50"/>
      <c r="EN45" s="50"/>
      <c r="EO45" s="50"/>
      <c r="EP45" s="50"/>
      <c r="EQ45" s="50"/>
      <c r="ER45" s="50"/>
      <c r="ES45" s="50"/>
      <c r="ET45" s="50"/>
      <c r="EU45" s="50"/>
      <c r="EV45" s="50"/>
      <c r="EW45" s="50"/>
      <c r="EX45" s="50"/>
      <c r="EY45" s="50"/>
      <c r="EZ45" s="50"/>
      <c r="FA45" s="50"/>
      <c r="FB45" s="50"/>
      <c r="FC45" s="50"/>
      <c r="FD45" s="50"/>
      <c r="FE45" s="50"/>
      <c r="FF45" s="50"/>
    </row>
    <row r="46" spans="1:162" s="46" customFormat="1" ht="30" customHeight="1" thickBot="1" x14ac:dyDescent="0.2">
      <c r="A46" s="13"/>
      <c r="B46" s="74" t="s">
        <v>44</v>
      </c>
      <c r="C46" s="75"/>
      <c r="D46" s="76"/>
      <c r="E46" s="77"/>
      <c r="F46" s="78"/>
      <c r="G46" s="17"/>
      <c r="H46" s="5" t="str">
        <f t="shared" si="78"/>
        <v/>
      </c>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row>
    <row r="47" spans="1:162" s="46" customFormat="1" ht="30" customHeight="1" thickBot="1" x14ac:dyDescent="0.2">
      <c r="A47" s="13"/>
      <c r="B47" s="80" t="s">
        <v>69</v>
      </c>
      <c r="C47" s="81" t="s">
        <v>24</v>
      </c>
      <c r="D47" s="82">
        <v>0</v>
      </c>
      <c r="E47" s="83">
        <f>F35-1</f>
        <v>45632</v>
      </c>
      <c r="F47" s="83">
        <f>E47+3</f>
        <v>45635</v>
      </c>
      <c r="G47" s="17"/>
      <c r="H47" s="5">
        <f t="shared" si="78"/>
        <v>4</v>
      </c>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row>
    <row r="48" spans="1:162" s="46" customFormat="1" ht="30" customHeight="1" thickBot="1" x14ac:dyDescent="0.2">
      <c r="A48" s="13"/>
      <c r="B48" s="80" t="s">
        <v>70</v>
      </c>
      <c r="C48" s="81" t="s">
        <v>24</v>
      </c>
      <c r="D48" s="82">
        <v>0</v>
      </c>
      <c r="E48" s="83">
        <f>E47</f>
        <v>45632</v>
      </c>
      <c r="F48" s="83">
        <f>E48+3</f>
        <v>45635</v>
      </c>
      <c r="G48" s="17"/>
      <c r="H48" s="5">
        <f t="shared" si="78"/>
        <v>4</v>
      </c>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row>
    <row r="49" spans="1:162" s="46" customFormat="1" ht="30" customHeight="1" thickBot="1" x14ac:dyDescent="0.2">
      <c r="A49" s="13"/>
      <c r="B49" s="80" t="s">
        <v>34</v>
      </c>
      <c r="C49" s="81" t="s">
        <v>24</v>
      </c>
      <c r="D49" s="82">
        <v>0</v>
      </c>
      <c r="E49" s="83">
        <f>F44+1</f>
        <v>45665</v>
      </c>
      <c r="F49" s="83">
        <f>E49+2</f>
        <v>45667</v>
      </c>
      <c r="G49" s="17"/>
      <c r="H49" s="5">
        <f t="shared" si="78"/>
        <v>3</v>
      </c>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row>
    <row r="50" spans="1:162" s="46" customFormat="1" ht="30" customHeight="1" thickBot="1" x14ac:dyDescent="0.2">
      <c r="A50" s="13"/>
      <c r="B50" s="80" t="s">
        <v>35</v>
      </c>
      <c r="C50" s="81" t="s">
        <v>24</v>
      </c>
      <c r="D50" s="82">
        <v>0</v>
      </c>
      <c r="E50" s="83">
        <f>F44</f>
        <v>45664</v>
      </c>
      <c r="F50" s="83">
        <f>E50+2</f>
        <v>45666</v>
      </c>
      <c r="G50" s="17"/>
      <c r="H50" s="5">
        <f t="shared" si="78"/>
        <v>3</v>
      </c>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row>
    <row r="51" spans="1:162" s="46" customFormat="1" ht="30" customHeight="1" thickBot="1" x14ac:dyDescent="0.2">
      <c r="A51" s="13"/>
      <c r="B51" s="109" t="s">
        <v>45</v>
      </c>
      <c r="C51" s="81" t="s">
        <v>24</v>
      </c>
      <c r="D51" s="82">
        <v>0</v>
      </c>
      <c r="E51" s="110">
        <f>E49</f>
        <v>45665</v>
      </c>
      <c r="F51" s="110">
        <f>F50</f>
        <v>45666</v>
      </c>
      <c r="G51" s="17"/>
      <c r="H51" s="5">
        <f t="shared" si="78"/>
        <v>2</v>
      </c>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row>
    <row r="52" spans="1:162" s="46" customFormat="1" ht="30" customHeight="1" thickBot="1" x14ac:dyDescent="0.2">
      <c r="A52" s="13"/>
      <c r="B52" s="84"/>
      <c r="C52" s="85"/>
      <c r="D52" s="86"/>
      <c r="E52" s="87"/>
      <c r="F52" s="87"/>
      <c r="G52" s="17"/>
      <c r="H52" s="5" t="str">
        <f t="shared" si="78"/>
        <v/>
      </c>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row>
    <row r="53" spans="1:162" s="46" customFormat="1" ht="30" customHeight="1" thickBot="1" x14ac:dyDescent="0.2">
      <c r="A53" s="14"/>
      <c r="B53" s="88" t="s">
        <v>0</v>
      </c>
      <c r="C53" s="89"/>
      <c r="D53" s="90"/>
      <c r="E53" s="91"/>
      <c r="F53" s="92"/>
      <c r="G53" s="17"/>
      <c r="H53" s="6" t="str">
        <f t="shared" si="78"/>
        <v/>
      </c>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row>
    <row r="54" spans="1:162" ht="30" customHeight="1" x14ac:dyDescent="0.15">
      <c r="G54" s="3"/>
    </row>
    <row r="55" spans="1:162" ht="30" customHeight="1" x14ac:dyDescent="0.15">
      <c r="C55" s="16"/>
      <c r="F55" s="15"/>
    </row>
    <row r="56" spans="1:162" ht="30" customHeight="1" x14ac:dyDescent="0.15">
      <c r="C56" s="4"/>
    </row>
  </sheetData>
  <mergeCells count="32">
    <mergeCell ref="BM4:BS4"/>
    <mergeCell ref="BT4:BZ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A4:CG4"/>
    <mergeCell ref="CH4:CN4"/>
    <mergeCell ref="CO4:CU4"/>
    <mergeCell ref="CV4:DB4"/>
    <mergeCell ref="DC4:DI4"/>
    <mergeCell ref="ES4:EY4"/>
    <mergeCell ref="EZ4:FF4"/>
    <mergeCell ref="DJ4:DP4"/>
    <mergeCell ref="DQ4:DW4"/>
    <mergeCell ref="DX4:ED4"/>
    <mergeCell ref="EE4:EK4"/>
    <mergeCell ref="EL4:ER4"/>
  </mergeCells>
  <conditionalFormatting sqref="D8:D51">
    <cfRule type="dataBar" priority="9">
      <dataBar>
        <cfvo type="num" val="0"/>
        <cfvo type="num" val="1"/>
        <color theme="0"/>
      </dataBar>
      <extLst>
        <ext xmlns:x14="http://schemas.microsoft.com/office/spreadsheetml/2009/9/main" uri="{B025F937-C7B1-47D3-B67F-A62EFF666E3E}">
          <x14:id>{74435C28-FDD1-4C6B-8C51-073FE898129E}</x14:id>
        </ext>
      </extLst>
    </cfRule>
  </conditionalFormatting>
  <conditionalFormatting sqref="D52:D53 D7">
    <cfRule type="dataBar" priority="20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FF51">
    <cfRule type="expression" dxfId="12" priority="10">
      <formula>AND(TODAY()&gt;=I$5, TODAY()&lt;J$5)</formula>
    </cfRule>
  </conditionalFormatting>
  <conditionalFormatting sqref="I9:FF21">
    <cfRule type="expression" dxfId="11" priority="18">
      <formula>AND(task_start&lt;=I$5,ROUNDDOWN((task_end-task_start+1)*task_progress,0)+task_start-1&gt;=I$5)</formula>
    </cfRule>
    <cfRule type="expression" dxfId="10" priority="19" stopIfTrue="1">
      <formula>AND(task_end&gt;=I$5,task_start&lt;J$5)</formula>
    </cfRule>
  </conditionalFormatting>
  <conditionalFormatting sqref="I23:FF37">
    <cfRule type="expression" dxfId="9" priority="11">
      <formula>AND(task_start&lt;=I$5,ROUNDDOWN((task_end-task_start+1)*task_progress,0)+task_start-1&gt;=I$5)</formula>
    </cfRule>
    <cfRule type="expression" dxfId="8" priority="12" stopIfTrue="1">
      <formula>AND(task_end&gt;=I$5,task_start&lt;J$5)</formula>
    </cfRule>
  </conditionalFormatting>
  <conditionalFormatting sqref="I38:FF38">
    <cfRule type="expression" dxfId="7" priority="14" stopIfTrue="1">
      <formula>AND(task_end&gt;=I$5,task_start&lt;J$5)</formula>
    </cfRule>
  </conditionalFormatting>
  <conditionalFormatting sqref="I38:FF45">
    <cfRule type="expression" dxfId="6" priority="5">
      <formula>AND(task_start&lt;=I$5,ROUNDDOWN((task_end-task_start+1)*task_progress,0)+task_start-1&gt;=I$5)</formula>
    </cfRule>
  </conditionalFormatting>
  <conditionalFormatting sqref="I39:FF40">
    <cfRule type="expression" dxfId="5" priority="6" stopIfTrue="1">
      <formula>AND(task_end&gt;=I$5,task_start&lt;J$5)</formula>
    </cfRule>
  </conditionalFormatting>
  <conditionalFormatting sqref="I41:FF45">
    <cfRule type="expression" dxfId="4" priority="17" stopIfTrue="1">
      <formula>AND(task_end&gt;=I$5,task_start&lt;J$5)</formula>
    </cfRule>
  </conditionalFormatting>
  <conditionalFormatting sqref="I47:FF48">
    <cfRule type="expression" dxfId="3" priority="1">
      <formula>AND(task_start&lt;=I$5,ROUNDDOWN((task_end-task_start+1)*task_progress,0)+task_start-1&gt;=I$5)</formula>
    </cfRule>
    <cfRule type="expression" dxfId="2" priority="2" stopIfTrue="1">
      <formula>AND(task_end&gt;=I$5,task_start&lt;J$5)</formula>
    </cfRule>
  </conditionalFormatting>
  <conditionalFormatting sqref="I49:FF51">
    <cfRule type="expression" dxfId="1" priority="20">
      <formula>AND(task_start&lt;=I$5,ROUNDDOWN((task_end-task_start+1)*task_progress,0)+task_start-1&gt;=I$5)</formula>
    </cfRule>
    <cfRule type="expression" dxfId="0" priority="21" stopIfTrue="1">
      <formula>AND(task_end&gt;=I$5,task_start&lt;J$5)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1"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4F48FC41-E335-47F1-87AA-3333A52AD81C}"/>
    <dataValidation allowBlank="1" showInputMessage="1" showErrorMessage="1" prompt="Phase 4's sample block starts in cell B26." sqref="A4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4435C28-FDD1-4C6B-8C51-073FE898129E}">
            <x14:dataBar minLength="0" maxLength="100" gradient="0">
              <x14:cfvo type="num">
                <xm:f>0</xm:f>
              </x14:cfvo>
              <x14:cfvo type="num">
                <xm:f>1</xm:f>
              </x14:cfvo>
              <x14:negativeFillColor rgb="FFFF0000"/>
              <x14:axisColor rgb="FF000000"/>
            </x14:dataBar>
          </x14:cfRule>
          <xm:sqref>D8:D51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D52:D53 D7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9"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7" t="s">
        <v>7</v>
      </c>
      <c r="B2" s="8"/>
    </row>
    <row r="3" spans="1:2" s="11" customFormat="1" ht="27" customHeight="1" x14ac:dyDescent="0.15">
      <c r="A3" s="98"/>
      <c r="B3" s="12"/>
    </row>
    <row r="4" spans="1:2" s="10" customFormat="1" ht="31" x14ac:dyDescent="0.45">
      <c r="A4" s="99" t="s">
        <v>6</v>
      </c>
    </row>
    <row r="5" spans="1:2" ht="74.25" customHeight="1" x14ac:dyDescent="0.15">
      <c r="A5" s="100" t="s">
        <v>14</v>
      </c>
    </row>
    <row r="6" spans="1:2" ht="26.25" customHeight="1" x14ac:dyDescent="0.15">
      <c r="A6" s="99" t="s">
        <v>17</v>
      </c>
    </row>
    <row r="7" spans="1:2" s="7" customFormat="1" ht="205.25" customHeight="1" x14ac:dyDescent="0.15">
      <c r="A7" s="101" t="s">
        <v>16</v>
      </c>
    </row>
    <row r="8" spans="1:2" s="10" customFormat="1" ht="31" x14ac:dyDescent="0.45">
      <c r="A8" s="99" t="s">
        <v>8</v>
      </c>
    </row>
    <row r="9" spans="1:2" ht="60" x14ac:dyDescent="0.15">
      <c r="A9" s="100" t="s">
        <v>15</v>
      </c>
    </row>
    <row r="10" spans="1:2" s="7" customFormat="1" ht="28.25" customHeight="1" x14ac:dyDescent="0.15">
      <c r="A10" s="102" t="s">
        <v>13</v>
      </c>
    </row>
    <row r="11" spans="1:2" s="10" customFormat="1" ht="31" x14ac:dyDescent="0.45">
      <c r="A11" s="99" t="s">
        <v>5</v>
      </c>
    </row>
    <row r="12" spans="1:2" ht="30" x14ac:dyDescent="0.15">
      <c r="A12" s="100" t="s">
        <v>12</v>
      </c>
    </row>
    <row r="13" spans="1:2" s="7" customFormat="1" ht="28.25" customHeight="1" x14ac:dyDescent="0.15">
      <c r="A13" s="102" t="s">
        <v>2</v>
      </c>
    </row>
    <row r="14" spans="1:2" s="10" customFormat="1" ht="31" x14ac:dyDescent="0.45">
      <c r="A14" s="99" t="s">
        <v>9</v>
      </c>
    </row>
    <row r="15" spans="1:2" ht="75" customHeight="1" x14ac:dyDescent="0.15">
      <c r="A15" s="100" t="s">
        <v>10</v>
      </c>
    </row>
    <row r="16" spans="1:2" ht="75" x14ac:dyDescent="0.15">
      <c r="A16" s="100" t="s">
        <v>11</v>
      </c>
    </row>
    <row r="17" spans="1:1" x14ac:dyDescent="0.15">
      <c r="A17" s="103"/>
    </row>
    <row r="18" spans="1:1" x14ac:dyDescent="0.15">
      <c r="A18" s="103"/>
    </row>
    <row r="19" spans="1:1" x14ac:dyDescent="0.15">
      <c r="A19" s="103"/>
    </row>
    <row r="20" spans="1:1" x14ac:dyDescent="0.15">
      <c r="A20" s="103"/>
    </row>
    <row r="21" spans="1:1" x14ac:dyDescent="0.15">
      <c r="A21" s="103"/>
    </row>
    <row r="22" spans="1:1" x14ac:dyDescent="0.15">
      <c r="A22" s="103"/>
    </row>
    <row r="23" spans="1:1" x14ac:dyDescent="0.15">
      <c r="A23" s="103"/>
    </row>
    <row r="24" spans="1:1" x14ac:dyDescent="0.15">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Fogli di lavoro</vt:lpstr>
      </vt:variant>
      <vt:variant>
        <vt:i4>3</vt:i4>
      </vt:variant>
      <vt:variant>
        <vt:lpstr>Intervalli denominati</vt:lpstr>
      </vt:variant>
      <vt:variant>
        <vt:i4>12</vt:i4>
      </vt:variant>
    </vt:vector>
  </HeadingPairs>
  <TitlesOfParts>
    <vt:vector size="15" baseType="lpstr">
      <vt:lpstr>Schedule - aprile 2025</vt:lpstr>
      <vt:lpstr>Project schedule</vt:lpstr>
      <vt:lpstr>About</vt:lpstr>
      <vt:lpstr>'Schedule - aprile 2025'!Display_Week</vt:lpstr>
      <vt:lpstr>Display_Week</vt:lpstr>
      <vt:lpstr>'Schedule - aprile 2025'!Project_Start</vt:lpstr>
      <vt:lpstr>Project_Start</vt:lpstr>
      <vt:lpstr>'Project schedule'!task_end</vt:lpstr>
      <vt:lpstr>'Schedule - aprile 2025'!task_end</vt:lpstr>
      <vt:lpstr>'Project schedule'!task_progress</vt:lpstr>
      <vt:lpstr>'Schedule - aprile 2025'!task_progress</vt:lpstr>
      <vt:lpstr>'Project schedule'!task_start</vt:lpstr>
      <vt:lpstr>'Schedule - aprile 2025'!task_start</vt:lpstr>
      <vt:lpstr>'Project schedule'!Titoli_stampa</vt:lpstr>
      <vt:lpstr>'Schedule - aprile 2025'!Titoli_stampa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CARLO VENDITTO</cp:lastModifiedBy>
  <dcterms:created xsi:type="dcterms:W3CDTF">2022-03-11T22:41:12Z</dcterms:created>
  <dcterms:modified xsi:type="dcterms:W3CDTF">2024-11-29T09:00:09Z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