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eokh\Downloads\"/>
    </mc:Choice>
  </mc:AlternateContent>
  <xr:revisionPtr revIDLastSave="0" documentId="13_ncr:1_{7620ED22-0B6B-425B-8E6F-FB1D9ED9F118}" xr6:coauthVersionLast="36" xr6:coauthVersionMax="36" xr10:uidLastSave="{00000000-0000-0000-0000-000000000000}"/>
  <bookViews>
    <workbookView xWindow="0" yWindow="0" windowWidth="21333" windowHeight="7800" activeTab="4" xr2:uid="{00000000-000D-0000-FFFF-FFFF00000000}"/>
  </bookViews>
  <sheets>
    <sheet name="Summary" sheetId="2" r:id="rId1"/>
    <sheet name="Ride Distances" sheetId="3" r:id="rId2"/>
    <sheet name="Park Distances" sheetId="4" r:id="rId3"/>
    <sheet name="Route" sheetId="5" r:id="rId4"/>
    <sheet name="Transition" sheetId="8" r:id="rId5"/>
    <sheet name="Working Dist" sheetId="6" r:id="rId6"/>
    <sheet name="Ride Ranking" sheetId="7" r:id="rId7"/>
  </sheets>
  <definedNames>
    <definedName name="OpenSolver_ChosenSolver" localSheetId="3" hidden="1">NOMAD</definedName>
    <definedName name="OpenSolver_ChosenSolver" localSheetId="4" hidden="1">CBC</definedName>
    <definedName name="OpenSolver_DualsNewSheet" localSheetId="3" hidden="1">0</definedName>
    <definedName name="OpenSolver_DualsNewSheet" localSheetId="4" hidden="1">0</definedName>
    <definedName name="OpenSolver_LinearityCheck" localSheetId="3" hidden="1">1</definedName>
    <definedName name="OpenSolver_LinearityCheck" localSheetId="4" hidden="1">1</definedName>
    <definedName name="OpenSolver_UpdateSensitivity" localSheetId="3" hidden="1">1</definedName>
    <definedName name="OpenSolver_UpdateSensitivity" localSheetId="4" hidden="1">1</definedName>
    <definedName name="solver_adj" localSheetId="3" hidden="1">Route!$C$3:$V$22</definedName>
    <definedName name="solver_adj" localSheetId="4" hidden="1">Transition!$C$4:$W$24</definedName>
    <definedName name="solver_cvg" localSheetId="3" hidden="1">0.0001</definedName>
    <definedName name="solver_cvg" localSheetId="4" hidden="1">0.0001</definedName>
    <definedName name="solver_drv" localSheetId="3" hidden="1">1</definedName>
    <definedName name="solver_drv" localSheetId="4" hidden="1">1</definedName>
    <definedName name="solver_eng" localSheetId="3" hidden="1">3</definedName>
    <definedName name="solver_est" localSheetId="3" hidden="1">1</definedName>
    <definedName name="solver_est" localSheetId="4" hidden="1">1</definedName>
    <definedName name="solver_itr" localSheetId="3" hidden="1">2147483647</definedName>
    <definedName name="solver_itr" localSheetId="4" hidden="1">2147483647</definedName>
    <definedName name="solver_lhs1" localSheetId="3" hidden="1">Route!$C$24:$V$24</definedName>
    <definedName name="solver_lhs1" localSheetId="4" hidden="1">Transition!$C$4:$W$24</definedName>
    <definedName name="solver_lhs2" localSheetId="3" hidden="1">Route!$C$3:$V$22</definedName>
    <definedName name="solver_lhs2" localSheetId="4" hidden="1">Transition!$D$26:$W$27</definedName>
    <definedName name="solver_lhs3" localSheetId="3" hidden="1">Route!$D$25:$V$25</definedName>
    <definedName name="solver_lhs3" localSheetId="4" hidden="1">Transition!$C$26:$C$27</definedName>
    <definedName name="solver_lhs4" localSheetId="3" hidden="1">Route!$X$26</definedName>
    <definedName name="solver_lhs4" localSheetId="4" hidden="1">Transition!$C$28:$W$29</definedName>
    <definedName name="solver_lhs5" localSheetId="3" hidden="1">Route!$X$3:$X$22</definedName>
    <definedName name="solver_lhs5" localSheetId="4" hidden="1">Transition!$AC$26</definedName>
    <definedName name="solver_lhs6" localSheetId="3" hidden="1">Route!$X$3:$X$22</definedName>
    <definedName name="solver_lhs6" localSheetId="4" hidden="1">Transition!$Y$5:$Y$24</definedName>
    <definedName name="solver_lhs7" localSheetId="4" hidden="1">Transition!$C$4:$W$24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eg" localSheetId="4" hidden="1">1</definedName>
    <definedName name="solver_nod" localSheetId="3" hidden="1">2147483647</definedName>
    <definedName name="solver_num" localSheetId="3" hidden="1">6</definedName>
    <definedName name="solver_num" localSheetId="4" hidden="1">6</definedName>
    <definedName name="solver_nwt" localSheetId="3" hidden="1">1</definedName>
    <definedName name="solver_nwt" localSheetId="4" hidden="1">1</definedName>
    <definedName name="solver_opt" localSheetId="3" hidden="1">Route!$Z$24</definedName>
    <definedName name="solver_opt" localSheetId="4" hidden="1">Transition!$AA$26</definedName>
    <definedName name="solver_pre" localSheetId="3" hidden="1">0.000001</definedName>
    <definedName name="solver_pre" localSheetId="4" hidden="1">0.000001</definedName>
    <definedName name="solver_rbv" localSheetId="3" hidden="1">1</definedName>
    <definedName name="solver_rel1" localSheetId="3" hidden="1">1</definedName>
    <definedName name="solver_rel1" localSheetId="4" hidden="1">5</definedName>
    <definedName name="solver_rel2" localSheetId="3" hidden="1">5</definedName>
    <definedName name="solver_rel2" localSheetId="4" hidden="1">1</definedName>
    <definedName name="solver_rel3" localSheetId="3" hidden="1">3</definedName>
    <definedName name="solver_rel3" localSheetId="4" hidden="1">2</definedName>
    <definedName name="solver_rel4" localSheetId="3" hidden="1">1</definedName>
    <definedName name="solver_rel4" localSheetId="4" hidden="1">2</definedName>
    <definedName name="solver_rel5" localSheetId="3" hidden="1">1</definedName>
    <definedName name="solver_rel5" localSheetId="4" hidden="1">1</definedName>
    <definedName name="solver_rel6" localSheetId="3" hidden="1">3</definedName>
    <definedName name="solver_rel6" localSheetId="4" hidden="1">3</definedName>
    <definedName name="solver_rel7" localSheetId="4" hidden="1">3</definedName>
    <definedName name="solver_rhs1" localSheetId="3" hidden="1">1</definedName>
    <definedName name="solver_rhs1" localSheetId="4" hidden="1">binary</definedName>
    <definedName name="solver_rhs2" localSheetId="3" hidden="1">binary</definedName>
    <definedName name="solver_rhs2" localSheetId="4" hidden="1">1</definedName>
    <definedName name="solver_rhs3" localSheetId="3" hidden="1">0</definedName>
    <definedName name="solver_rhs3" localSheetId="4" hidden="1">1</definedName>
    <definedName name="solver_rhs4" localSheetId="3" hidden="1">Route!$Z$26</definedName>
    <definedName name="solver_rhs4" localSheetId="4" hidden="1">0</definedName>
    <definedName name="solver_rhs5" localSheetId="3" hidden="1">1</definedName>
    <definedName name="solver_rhs5" localSheetId="4" hidden="1">Transition!$AG$26</definedName>
    <definedName name="solver_rhs6" localSheetId="3" hidden="1">Summary!$C$8:$C$27</definedName>
    <definedName name="solver_rhs6" localSheetId="4" hidden="1">Summary!$C$8:$C$27</definedName>
    <definedName name="solver_rhs7" localSheetId="4" hidden="1">0</definedName>
    <definedName name="solver_rlx" localSheetId="3" hidden="1">2</definedName>
    <definedName name="solver_rlx" localSheetId="4" hidden="1">2</definedName>
    <definedName name="solver_rsd" localSheetId="3" hidden="1">0</definedName>
    <definedName name="solver_scl" localSheetId="3" hidden="1">1</definedName>
    <definedName name="solver_scl" localSheetId="4" hidden="1">2</definedName>
    <definedName name="solver_sho" localSheetId="3" hidden="1">2</definedName>
    <definedName name="solver_sho" localSheetId="4" hidden="1">0</definedName>
    <definedName name="solver_ssz" localSheetId="3" hidden="1">100</definedName>
    <definedName name="solver_tim" localSheetId="3" hidden="1">2147483647</definedName>
    <definedName name="solver_tim" localSheetId="4" hidden="1">2147483647</definedName>
    <definedName name="solver_tol" localSheetId="3" hidden="1">0.01</definedName>
    <definedName name="solver_tol" localSheetId="4" hidden="1">0.05</definedName>
    <definedName name="solver_typ" localSheetId="3" hidden="1">1</definedName>
    <definedName name="solver_typ" localSheetId="4" hidden="1">1</definedName>
    <definedName name="solver_val" localSheetId="3" hidden="1">0</definedName>
    <definedName name="solver_val" localSheetId="4" hidden="1">0</definedName>
    <definedName name="solver_ver" localSheetId="3" hidden="1">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X6" i="5" l="1"/>
  <c r="Z26" i="5"/>
  <c r="AG26" i="8"/>
  <c r="S29" i="8"/>
  <c r="T29" i="8"/>
  <c r="U29" i="8"/>
  <c r="V29" i="8"/>
  <c r="W29" i="8"/>
  <c r="R29" i="8"/>
  <c r="Q29" i="8"/>
  <c r="P29" i="8"/>
  <c r="O29" i="8"/>
  <c r="N29" i="8"/>
  <c r="M29" i="8"/>
  <c r="L29" i="8"/>
  <c r="K29" i="8"/>
  <c r="J29" i="8"/>
  <c r="I29" i="8"/>
  <c r="H29" i="8"/>
  <c r="G29" i="8"/>
  <c r="F29" i="8"/>
  <c r="E29" i="8"/>
  <c r="D29" i="8"/>
  <c r="C29" i="8"/>
  <c r="AB26" i="8"/>
  <c r="D26" i="8"/>
  <c r="E26" i="8"/>
  <c r="F26" i="8"/>
  <c r="G26" i="8"/>
  <c r="H26" i="8"/>
  <c r="I26" i="8"/>
  <c r="J26" i="8"/>
  <c r="K26" i="8"/>
  <c r="L26" i="8"/>
  <c r="M26" i="8"/>
  <c r="N26" i="8"/>
  <c r="O26" i="8"/>
  <c r="P26" i="8"/>
  <c r="Q26" i="8"/>
  <c r="R26" i="8"/>
  <c r="S26" i="8"/>
  <c r="T26" i="8"/>
  <c r="U26" i="8"/>
  <c r="V26" i="8"/>
  <c r="W26" i="8"/>
  <c r="C26" i="8"/>
  <c r="Y4" i="8"/>
  <c r="Y6" i="8"/>
  <c r="AA6" i="8" s="1"/>
  <c r="Y7" i="8"/>
  <c r="AA7" i="8" s="1"/>
  <c r="Y8" i="8"/>
  <c r="AA8" i="8" s="1"/>
  <c r="Y9" i="8"/>
  <c r="AA9" i="8" s="1"/>
  <c r="Y10" i="8"/>
  <c r="AA10" i="8" s="1"/>
  <c r="Y11" i="8"/>
  <c r="AA11" i="8" s="1"/>
  <c r="Y12" i="8"/>
  <c r="AA12" i="8" s="1"/>
  <c r="Y13" i="8"/>
  <c r="AC13" i="8" s="1"/>
  <c r="Y14" i="8"/>
  <c r="AA14" i="8" s="1"/>
  <c r="Y15" i="8"/>
  <c r="AA15" i="8" s="1"/>
  <c r="Y16" i="8"/>
  <c r="AA16" i="8" s="1"/>
  <c r="Y17" i="8"/>
  <c r="AA17" i="8" s="1"/>
  <c r="Y18" i="8"/>
  <c r="AA18" i="8" s="1"/>
  <c r="Y19" i="8"/>
  <c r="AA19" i="8" s="1"/>
  <c r="Y20" i="8"/>
  <c r="AA20" i="8" s="1"/>
  <c r="Y21" i="8"/>
  <c r="AA21" i="8" s="1"/>
  <c r="Y22" i="8"/>
  <c r="AA22" i="8" s="1"/>
  <c r="Y23" i="8"/>
  <c r="AA23" i="8" s="1"/>
  <c r="Y24" i="8"/>
  <c r="AA24" i="8" s="1"/>
  <c r="Y5" i="8"/>
  <c r="AA5" i="8" s="1"/>
  <c r="AA13" i="8" l="1"/>
  <c r="AA26" i="8" s="1"/>
  <c r="C27" i="8" a="1"/>
  <c r="C27" i="8" s="1"/>
  <c r="C28" i="8" s="1"/>
  <c r="AD24" i="8"/>
  <c r="AD22" i="8"/>
  <c r="AD20" i="8"/>
  <c r="AD18" i="8"/>
  <c r="AD16" i="8"/>
  <c r="AD14" i="8"/>
  <c r="AD12" i="8"/>
  <c r="AD10" i="8"/>
  <c r="AD8" i="8"/>
  <c r="AD6" i="8"/>
  <c r="AC24" i="8"/>
  <c r="AC22" i="8"/>
  <c r="AC20" i="8"/>
  <c r="AC18" i="8"/>
  <c r="AC16" i="8"/>
  <c r="AC14" i="8"/>
  <c r="AC12" i="8"/>
  <c r="AC10" i="8"/>
  <c r="AC8" i="8"/>
  <c r="AC6" i="8"/>
  <c r="AC5" i="8"/>
  <c r="AD23" i="8"/>
  <c r="AD21" i="8"/>
  <c r="AD19" i="8"/>
  <c r="AD17" i="8"/>
  <c r="AD15" i="8"/>
  <c r="AD13" i="8"/>
  <c r="AD11" i="8"/>
  <c r="AD9" i="8"/>
  <c r="AD7" i="8"/>
  <c r="AD5" i="8"/>
  <c r="AC23" i="8"/>
  <c r="AC21" i="8"/>
  <c r="AC19" i="8"/>
  <c r="AC17" i="8"/>
  <c r="AC15" i="8"/>
  <c r="AC11" i="8"/>
  <c r="AC9" i="8"/>
  <c r="AC7" i="8"/>
  <c r="G27" i="8" l="1"/>
  <c r="G28" i="8" s="1"/>
  <c r="W27" i="8"/>
  <c r="W28" i="8" s="1"/>
  <c r="P27" i="8"/>
  <c r="P28" i="8" s="1"/>
  <c r="N27" i="8"/>
  <c r="N28" i="8" s="1"/>
  <c r="I27" i="8"/>
  <c r="I28" i="8" s="1"/>
  <c r="K27" i="8"/>
  <c r="K28" i="8" s="1"/>
  <c r="D27" i="8"/>
  <c r="D28" i="8" s="1"/>
  <c r="T27" i="8"/>
  <c r="T28" i="8" s="1"/>
  <c r="R27" i="8"/>
  <c r="R28" i="8" s="1"/>
  <c r="M27" i="8"/>
  <c r="M28" i="8" s="1"/>
  <c r="O27" i="8"/>
  <c r="O28" i="8" s="1"/>
  <c r="H27" i="8"/>
  <c r="H28" i="8" s="1"/>
  <c r="F27" i="8"/>
  <c r="F28" i="8" s="1"/>
  <c r="V27" i="8"/>
  <c r="V28" i="8" s="1"/>
  <c r="Q27" i="8"/>
  <c r="Q28" i="8" s="1"/>
  <c r="S27" i="8"/>
  <c r="S28" i="8" s="1"/>
  <c r="L27" i="8"/>
  <c r="L28" i="8" s="1"/>
  <c r="J27" i="8"/>
  <c r="J28" i="8" s="1"/>
  <c r="E27" i="8"/>
  <c r="E28" i="8" s="1"/>
  <c r="U27" i="8"/>
  <c r="U28" i="8" s="1"/>
  <c r="AD26" i="8"/>
  <c r="AC26" i="8"/>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V24" i="5"/>
  <c r="U24" i="5"/>
  <c r="T24" i="5"/>
  <c r="S24" i="5"/>
  <c r="R24" i="5"/>
  <c r="Q24" i="5"/>
  <c r="P24" i="5"/>
  <c r="O24" i="5"/>
  <c r="N24" i="5"/>
  <c r="M24" i="5"/>
  <c r="L24" i="5"/>
  <c r="K24" i="5"/>
  <c r="J24" i="5"/>
  <c r="I24" i="5"/>
  <c r="H24" i="5"/>
  <c r="G24" i="5"/>
  <c r="F24" i="5"/>
  <c r="E24" i="5"/>
  <c r="D24" i="5"/>
  <c r="C24" i="5"/>
  <c r="X22" i="5"/>
  <c r="Z22" i="5" s="1"/>
  <c r="X21" i="5"/>
  <c r="Z21" i="5" s="1"/>
  <c r="X20" i="5"/>
  <c r="Z20" i="5" s="1"/>
  <c r="X19" i="5"/>
  <c r="Z19" i="5" s="1"/>
  <c r="X18" i="5"/>
  <c r="Z18" i="5" s="1"/>
  <c r="X17" i="5"/>
  <c r="Z17" i="5" s="1"/>
  <c r="X16" i="5"/>
  <c r="Z16" i="5" s="1"/>
  <c r="X15" i="5"/>
  <c r="Z15" i="5" s="1"/>
  <c r="X14" i="5"/>
  <c r="Z14" i="5" s="1"/>
  <c r="X13" i="5"/>
  <c r="Z13" i="5" s="1"/>
  <c r="X12" i="5"/>
  <c r="Z12" i="5" s="1"/>
  <c r="X11" i="5"/>
  <c r="Z11" i="5" s="1"/>
  <c r="X10" i="5"/>
  <c r="Z10" i="5" s="1"/>
  <c r="X9" i="5"/>
  <c r="Z9" i="5" s="1"/>
  <c r="X8" i="5"/>
  <c r="Z8" i="5" s="1"/>
  <c r="X7" i="5"/>
  <c r="Z7" i="5" s="1"/>
  <c r="Z6" i="5"/>
  <c r="X5" i="5"/>
  <c r="Z5" i="5" s="1"/>
  <c r="X4" i="5"/>
  <c r="Z4" i="5" s="1"/>
  <c r="X3" i="5"/>
  <c r="V23" i="3"/>
  <c r="U23" i="3"/>
  <c r="T23" i="3"/>
  <c r="S23" i="3"/>
  <c r="U22" i="3"/>
  <c r="T22" i="3"/>
  <c r="S22" i="3"/>
  <c r="T21" i="3"/>
  <c r="S21" i="3"/>
  <c r="S20" i="3"/>
  <c r="W18" i="3"/>
  <c r="R23" i="3" s="1"/>
  <c r="V18" i="3"/>
  <c r="R22" i="3" s="1"/>
  <c r="U18" i="3"/>
  <c r="R21" i="3" s="1"/>
  <c r="T18" i="3"/>
  <c r="R20" i="3" s="1"/>
  <c r="S18" i="3"/>
  <c r="R19" i="3" s="1"/>
  <c r="Q18" i="3"/>
  <c r="P18" i="3"/>
  <c r="O18" i="3"/>
  <c r="N18" i="3"/>
  <c r="W17" i="3"/>
  <c r="Q23" i="3" s="1"/>
  <c r="V17" i="3"/>
  <c r="Q22" i="3" s="1"/>
  <c r="U17" i="3"/>
  <c r="Q21" i="3" s="1"/>
  <c r="T17" i="3"/>
  <c r="Q20" i="3" s="1"/>
  <c r="S17" i="3"/>
  <c r="Q19" i="3" s="1"/>
  <c r="P17" i="3"/>
  <c r="O17" i="3"/>
  <c r="N17" i="3"/>
  <c r="W16" i="3"/>
  <c r="P23" i="3" s="1"/>
  <c r="V16" i="3"/>
  <c r="P22" i="3" s="1"/>
  <c r="U16" i="3"/>
  <c r="P21" i="3" s="1"/>
  <c r="T16" i="3"/>
  <c r="P20" i="3" s="1"/>
  <c r="S16" i="3"/>
  <c r="P19" i="3" s="1"/>
  <c r="O16" i="3"/>
  <c r="N16" i="3"/>
  <c r="W15" i="3"/>
  <c r="O23" i="3" s="1"/>
  <c r="V15" i="3"/>
  <c r="O22" i="3" s="1"/>
  <c r="U15" i="3"/>
  <c r="O21" i="3" s="1"/>
  <c r="T15" i="3"/>
  <c r="O20" i="3" s="1"/>
  <c r="S15" i="3"/>
  <c r="O19" i="3" s="1"/>
  <c r="N15" i="3"/>
  <c r="W14" i="3"/>
  <c r="N23" i="3" s="1"/>
  <c r="V14" i="3"/>
  <c r="N22" i="3" s="1"/>
  <c r="U14" i="3"/>
  <c r="N21" i="3" s="1"/>
  <c r="T14" i="3"/>
  <c r="N20" i="3" s="1"/>
  <c r="S14" i="3"/>
  <c r="N19" i="3" s="1"/>
  <c r="W13" i="3"/>
  <c r="M23" i="3" s="1"/>
  <c r="V13" i="3"/>
  <c r="M22" i="3" s="1"/>
  <c r="U13" i="3"/>
  <c r="M21" i="3" s="1"/>
  <c r="T13" i="3"/>
  <c r="M20" i="3" s="1"/>
  <c r="S13" i="3"/>
  <c r="M19" i="3" s="1"/>
  <c r="R13" i="3"/>
  <c r="M18" i="3" s="1"/>
  <c r="Q13" i="3"/>
  <c r="M17" i="3" s="1"/>
  <c r="P13" i="3"/>
  <c r="M16" i="3" s="1"/>
  <c r="O13" i="3"/>
  <c r="M15" i="3" s="1"/>
  <c r="N13" i="3"/>
  <c r="M14" i="3" s="1"/>
  <c r="L13" i="3"/>
  <c r="K13" i="3"/>
  <c r="J13" i="3"/>
  <c r="I13" i="3"/>
  <c r="W12" i="3"/>
  <c r="L23" i="3" s="1"/>
  <c r="V12" i="3"/>
  <c r="L22" i="3" s="1"/>
  <c r="U12" i="3"/>
  <c r="L21" i="3" s="1"/>
  <c r="T12" i="3"/>
  <c r="L20" i="3" s="1"/>
  <c r="S12" i="3"/>
  <c r="L19" i="3" s="1"/>
  <c r="R12" i="3"/>
  <c r="L18" i="3" s="1"/>
  <c r="Q12" i="3"/>
  <c r="L17" i="3" s="1"/>
  <c r="P12" i="3"/>
  <c r="L16" i="3" s="1"/>
  <c r="O12" i="3"/>
  <c r="L15" i="3" s="1"/>
  <c r="N12" i="3"/>
  <c r="L14" i="3" s="1"/>
  <c r="K12" i="3"/>
  <c r="J12" i="3"/>
  <c r="I12" i="3"/>
  <c r="W11" i="3"/>
  <c r="K23" i="3" s="1"/>
  <c r="V11" i="3"/>
  <c r="K22" i="3" s="1"/>
  <c r="U11" i="3"/>
  <c r="K21" i="3" s="1"/>
  <c r="T11" i="3"/>
  <c r="K20" i="3" s="1"/>
  <c r="S11" i="3"/>
  <c r="K19" i="3" s="1"/>
  <c r="R11" i="3"/>
  <c r="K18" i="3" s="1"/>
  <c r="Q11" i="3"/>
  <c r="K17" i="3" s="1"/>
  <c r="P11" i="3"/>
  <c r="K16" i="3" s="1"/>
  <c r="O11" i="3"/>
  <c r="K15" i="3" s="1"/>
  <c r="N11" i="3"/>
  <c r="K14" i="3" s="1"/>
  <c r="J11" i="3"/>
  <c r="I11" i="3"/>
  <c r="W10" i="3"/>
  <c r="J23" i="3" s="1"/>
  <c r="V10" i="3"/>
  <c r="J22" i="3" s="1"/>
  <c r="U10" i="3"/>
  <c r="J21" i="3" s="1"/>
  <c r="T10" i="3"/>
  <c r="J20" i="3" s="1"/>
  <c r="S10" i="3"/>
  <c r="J19" i="3" s="1"/>
  <c r="R10" i="3"/>
  <c r="J18" i="3" s="1"/>
  <c r="Q10" i="3"/>
  <c r="J17" i="3" s="1"/>
  <c r="P10" i="3"/>
  <c r="J16" i="3" s="1"/>
  <c r="O10" i="3"/>
  <c r="J15" i="3" s="1"/>
  <c r="N10" i="3"/>
  <c r="J14" i="3" s="1"/>
  <c r="I10" i="3"/>
  <c r="W9" i="3"/>
  <c r="I23" i="3" s="1"/>
  <c r="V9" i="3"/>
  <c r="I22" i="3" s="1"/>
  <c r="U9" i="3"/>
  <c r="I21" i="3" s="1"/>
  <c r="T9" i="3"/>
  <c r="I20" i="3" s="1"/>
  <c r="S9" i="3"/>
  <c r="I19" i="3" s="1"/>
  <c r="R9" i="3"/>
  <c r="I18" i="3" s="1"/>
  <c r="Q9" i="3"/>
  <c r="I17" i="3" s="1"/>
  <c r="P9" i="3"/>
  <c r="I16" i="3" s="1"/>
  <c r="O9" i="3"/>
  <c r="I15" i="3" s="1"/>
  <c r="N9" i="3"/>
  <c r="I14" i="3" s="1"/>
  <c r="W8" i="3"/>
  <c r="H23" i="3" s="1"/>
  <c r="V8" i="3"/>
  <c r="H22" i="3" s="1"/>
  <c r="U8" i="3"/>
  <c r="H21" i="3" s="1"/>
  <c r="T8" i="3"/>
  <c r="H20" i="3" s="1"/>
  <c r="S8" i="3"/>
  <c r="H19" i="3" s="1"/>
  <c r="R8" i="3"/>
  <c r="H18" i="3" s="1"/>
  <c r="Q8" i="3"/>
  <c r="H17" i="3" s="1"/>
  <c r="P8" i="3"/>
  <c r="H16" i="3" s="1"/>
  <c r="O8" i="3"/>
  <c r="H15" i="3" s="1"/>
  <c r="N8" i="3"/>
  <c r="H14" i="3" s="1"/>
  <c r="M8" i="3"/>
  <c r="H13" i="3" s="1"/>
  <c r="L8" i="3"/>
  <c r="H12" i="3" s="1"/>
  <c r="K8" i="3"/>
  <c r="H11" i="3" s="1"/>
  <c r="J8" i="3"/>
  <c r="H10" i="3" s="1"/>
  <c r="I8" i="3"/>
  <c r="H9" i="3" s="1"/>
  <c r="G8" i="3"/>
  <c r="F8" i="3"/>
  <c r="E8" i="3"/>
  <c r="D8" i="3"/>
  <c r="W7" i="3"/>
  <c r="G23" i="3" s="1"/>
  <c r="V7" i="3"/>
  <c r="G22" i="3" s="1"/>
  <c r="U7" i="3"/>
  <c r="G21" i="3" s="1"/>
  <c r="T7" i="3"/>
  <c r="G20" i="3" s="1"/>
  <c r="S7" i="3"/>
  <c r="G19" i="3" s="1"/>
  <c r="R7" i="3"/>
  <c r="G18" i="3" s="1"/>
  <c r="Q7" i="3"/>
  <c r="G17" i="3" s="1"/>
  <c r="P7" i="3"/>
  <c r="G16" i="3" s="1"/>
  <c r="O7" i="3"/>
  <c r="G15" i="3" s="1"/>
  <c r="N7" i="3"/>
  <c r="G14" i="3" s="1"/>
  <c r="M7" i="3"/>
  <c r="G13" i="3" s="1"/>
  <c r="L7" i="3"/>
  <c r="G12" i="3" s="1"/>
  <c r="K7" i="3"/>
  <c r="G11" i="3" s="1"/>
  <c r="J7" i="3"/>
  <c r="G10" i="3" s="1"/>
  <c r="I7" i="3"/>
  <c r="G9" i="3" s="1"/>
  <c r="F7" i="3"/>
  <c r="E7" i="3"/>
  <c r="D7" i="3"/>
  <c r="W6" i="3"/>
  <c r="F23" i="3" s="1"/>
  <c r="V6" i="3"/>
  <c r="F22" i="3" s="1"/>
  <c r="U6" i="3"/>
  <c r="F21" i="3" s="1"/>
  <c r="T6" i="3"/>
  <c r="F20" i="3" s="1"/>
  <c r="S6" i="3"/>
  <c r="F19" i="3" s="1"/>
  <c r="R6" i="3"/>
  <c r="F18" i="3" s="1"/>
  <c r="Q6" i="3"/>
  <c r="F17" i="3" s="1"/>
  <c r="P6" i="3"/>
  <c r="F16" i="3" s="1"/>
  <c r="O6" i="3"/>
  <c r="F15" i="3" s="1"/>
  <c r="N6" i="3"/>
  <c r="F14" i="3" s="1"/>
  <c r="M6" i="3"/>
  <c r="F13" i="3" s="1"/>
  <c r="L6" i="3"/>
  <c r="F12" i="3" s="1"/>
  <c r="K6" i="3"/>
  <c r="F11" i="3" s="1"/>
  <c r="J6" i="3"/>
  <c r="F10" i="3" s="1"/>
  <c r="I6" i="3"/>
  <c r="F9" i="3" s="1"/>
  <c r="E6" i="3"/>
  <c r="D6" i="3"/>
  <c r="W5" i="3"/>
  <c r="E23" i="3" s="1"/>
  <c r="V5" i="3"/>
  <c r="E22" i="3" s="1"/>
  <c r="U5" i="3"/>
  <c r="E21" i="3" s="1"/>
  <c r="T5" i="3"/>
  <c r="E20" i="3" s="1"/>
  <c r="S5" i="3"/>
  <c r="E19" i="3" s="1"/>
  <c r="R5" i="3"/>
  <c r="E18" i="3" s="1"/>
  <c r="Q5" i="3"/>
  <c r="E17" i="3" s="1"/>
  <c r="P5" i="3"/>
  <c r="E16" i="3" s="1"/>
  <c r="O5" i="3"/>
  <c r="E15" i="3" s="1"/>
  <c r="N5" i="3"/>
  <c r="E14" i="3" s="1"/>
  <c r="M5" i="3"/>
  <c r="E13" i="3" s="1"/>
  <c r="L5" i="3"/>
  <c r="E12" i="3" s="1"/>
  <c r="K5" i="3"/>
  <c r="E11" i="3" s="1"/>
  <c r="J5" i="3"/>
  <c r="E10" i="3" s="1"/>
  <c r="I5" i="3"/>
  <c r="E9" i="3" s="1"/>
  <c r="D5" i="3"/>
  <c r="W4" i="3"/>
  <c r="D23" i="3" s="1"/>
  <c r="V4" i="3"/>
  <c r="D22" i="3" s="1"/>
  <c r="U4" i="3"/>
  <c r="D21" i="3" s="1"/>
  <c r="T4" i="3"/>
  <c r="D20" i="3" s="1"/>
  <c r="S4" i="3"/>
  <c r="D19" i="3" s="1"/>
  <c r="R4" i="3"/>
  <c r="D18" i="3" s="1"/>
  <c r="Q4" i="3"/>
  <c r="D17" i="3" s="1"/>
  <c r="P4" i="3"/>
  <c r="D16" i="3" s="1"/>
  <c r="O4" i="3"/>
  <c r="D15" i="3" s="1"/>
  <c r="N4" i="3"/>
  <c r="D14" i="3" s="1"/>
  <c r="M4" i="3"/>
  <c r="D13" i="3" s="1"/>
  <c r="L4" i="3"/>
  <c r="D12" i="3" s="1"/>
  <c r="K4" i="3"/>
  <c r="D11" i="3" s="1"/>
  <c r="J4" i="3"/>
  <c r="D10" i="3" s="1"/>
  <c r="I4" i="3"/>
  <c r="J27" i="2"/>
  <c r="I27" i="2"/>
  <c r="J26" i="2"/>
  <c r="I26" i="2"/>
  <c r="J25" i="2"/>
  <c r="I25" i="2"/>
  <c r="J24" i="2"/>
  <c r="I24" i="2"/>
  <c r="J23" i="2"/>
  <c r="I23" i="2"/>
  <c r="J22" i="2"/>
  <c r="I22" i="2"/>
  <c r="J21" i="2"/>
  <c r="I21" i="2"/>
  <c r="J20" i="2"/>
  <c r="I20" i="2"/>
  <c r="J19" i="2"/>
  <c r="I19" i="2"/>
  <c r="J18" i="2"/>
  <c r="I18" i="2"/>
  <c r="J17" i="2"/>
  <c r="I17" i="2"/>
  <c r="J16" i="2"/>
  <c r="I16" i="2"/>
  <c r="J15" i="2"/>
  <c r="I15" i="2"/>
  <c r="J14" i="2"/>
  <c r="I14" i="2"/>
  <c r="J13" i="2"/>
  <c r="I13" i="2"/>
  <c r="J12" i="2"/>
  <c r="I12" i="2"/>
  <c r="J11" i="2"/>
  <c r="I11" i="2"/>
  <c r="J10" i="2"/>
  <c r="I10" i="2"/>
  <c r="J9" i="2"/>
  <c r="I9" i="2"/>
  <c r="J8" i="2"/>
  <c r="I8" i="2"/>
  <c r="Q1" i="6" l="1" a="1"/>
  <c r="Q1" i="6" s="1"/>
  <c r="O25" i="5"/>
  <c r="G25" i="5"/>
  <c r="D25" i="5"/>
  <c r="H25" i="5"/>
  <c r="L25" i="5"/>
  <c r="P25" i="5"/>
  <c r="T25" i="5"/>
  <c r="F25" i="5"/>
  <c r="J25" i="5"/>
  <c r="N25" i="5"/>
  <c r="R25" i="5"/>
  <c r="V25" i="5"/>
  <c r="R9" i="6" a="1"/>
  <c r="R9" i="6" s="1"/>
  <c r="O9" i="6" a="1"/>
  <c r="O9" i="6" s="1"/>
  <c r="J9" i="6" a="1"/>
  <c r="J9" i="6" s="1"/>
  <c r="G9" i="6" a="1"/>
  <c r="G9" i="6" s="1"/>
  <c r="B9" i="6" a="1"/>
  <c r="B9" i="6" s="1"/>
  <c r="T9" i="6" a="1"/>
  <c r="T9" i="6" s="1"/>
  <c r="Q9" i="6" a="1"/>
  <c r="Q9" i="6" s="1"/>
  <c r="L9" i="6" a="1"/>
  <c r="L9" i="6" s="1"/>
  <c r="I9" i="6" a="1"/>
  <c r="I9" i="6" s="1"/>
  <c r="D9" i="6" a="1"/>
  <c r="D9" i="6" s="1"/>
  <c r="A9" i="6" a="1"/>
  <c r="A9" i="6" s="1"/>
  <c r="S9" i="6" a="1"/>
  <c r="S9" i="6" s="1"/>
  <c r="N9" i="6" a="1"/>
  <c r="N9" i="6" s="1"/>
  <c r="K9" i="6" a="1"/>
  <c r="K9" i="6" s="1"/>
  <c r="F9" i="6" a="1"/>
  <c r="F9" i="6" s="1"/>
  <c r="C9" i="6" a="1"/>
  <c r="C9" i="6" s="1"/>
  <c r="P9" i="6" a="1"/>
  <c r="P9" i="6" s="1"/>
  <c r="M9" i="6" a="1"/>
  <c r="M9" i="6" s="1"/>
  <c r="H9" i="6" a="1"/>
  <c r="H9" i="6" s="1"/>
  <c r="E9" i="6" a="1"/>
  <c r="E9" i="6" s="1"/>
  <c r="R13" i="6" a="1"/>
  <c r="R13" i="6" s="1"/>
  <c r="N13" i="6" a="1"/>
  <c r="N13" i="6" s="1"/>
  <c r="K13" i="6" a="1"/>
  <c r="K13" i="6" s="1"/>
  <c r="H13" i="6" a="1"/>
  <c r="H13" i="6" s="1"/>
  <c r="C13" i="6" a="1"/>
  <c r="C13" i="6" s="1"/>
  <c r="Q13" i="6" a="1"/>
  <c r="Q13" i="6" s="1"/>
  <c r="M13" i="6" a="1"/>
  <c r="M13" i="6" s="1"/>
  <c r="J13" i="6" a="1"/>
  <c r="J13" i="6" s="1"/>
  <c r="E13" i="6" a="1"/>
  <c r="E13" i="6" s="1"/>
  <c r="B13" i="6" a="1"/>
  <c r="B13" i="6" s="1"/>
  <c r="T13" i="6" a="1"/>
  <c r="T13" i="6" s="1"/>
  <c r="P13" i="6" a="1"/>
  <c r="P13" i="6" s="1"/>
  <c r="L13" i="6" a="1"/>
  <c r="L13" i="6" s="1"/>
  <c r="G13" i="6" a="1"/>
  <c r="G13" i="6" s="1"/>
  <c r="D13" i="6" a="1"/>
  <c r="D13" i="6" s="1"/>
  <c r="A13" i="6" a="1"/>
  <c r="A13" i="6" s="1"/>
  <c r="I13" i="6" a="1"/>
  <c r="I13" i="6" s="1"/>
  <c r="S13" i="6" a="1"/>
  <c r="S13" i="6" s="1"/>
  <c r="F13" i="6" a="1"/>
  <c r="F13" i="6" s="1"/>
  <c r="O13" i="6" a="1"/>
  <c r="O13" i="6" s="1"/>
  <c r="R17" i="6" a="1"/>
  <c r="R17" i="6" s="1"/>
  <c r="N17" i="6" a="1"/>
  <c r="N17" i="6" s="1"/>
  <c r="J17" i="6" a="1"/>
  <c r="J17" i="6" s="1"/>
  <c r="F17" i="6" a="1"/>
  <c r="F17" i="6" s="1"/>
  <c r="B17" i="6" a="1"/>
  <c r="B17" i="6" s="1"/>
  <c r="Q17" i="6" a="1"/>
  <c r="Q17" i="6" s="1"/>
  <c r="M17" i="6" a="1"/>
  <c r="M17" i="6" s="1"/>
  <c r="I17" i="6" a="1"/>
  <c r="I17" i="6" s="1"/>
  <c r="E17" i="6" a="1"/>
  <c r="E17" i="6" s="1"/>
  <c r="A17" i="6" a="1"/>
  <c r="A17" i="6" s="1"/>
  <c r="T17" i="6" a="1"/>
  <c r="T17" i="6" s="1"/>
  <c r="P17" i="6" a="1"/>
  <c r="P17" i="6" s="1"/>
  <c r="L17" i="6" a="1"/>
  <c r="L17" i="6" s="1"/>
  <c r="H17" i="6" a="1"/>
  <c r="H17" i="6" s="1"/>
  <c r="D17" i="6" a="1"/>
  <c r="D17" i="6" s="1"/>
  <c r="K17" i="6" a="1"/>
  <c r="K17" i="6" s="1"/>
  <c r="G17" i="6" a="1"/>
  <c r="G17" i="6" s="1"/>
  <c r="S17" i="6" a="1"/>
  <c r="S17" i="6" s="1"/>
  <c r="C17" i="6" a="1"/>
  <c r="C17" i="6" s="1"/>
  <c r="O17" i="6" a="1"/>
  <c r="O17" i="6" s="1"/>
  <c r="S10" i="6" a="1"/>
  <c r="S10" i="6" s="1"/>
  <c r="N10" i="6" a="1"/>
  <c r="N10" i="6" s="1"/>
  <c r="K10" i="6" a="1"/>
  <c r="K10" i="6" s="1"/>
  <c r="F10" i="6" a="1"/>
  <c r="F10" i="6" s="1"/>
  <c r="C10" i="6" a="1"/>
  <c r="C10" i="6" s="1"/>
  <c r="P10" i="6" a="1"/>
  <c r="P10" i="6" s="1"/>
  <c r="M10" i="6" a="1"/>
  <c r="M10" i="6" s="1"/>
  <c r="H10" i="6" a="1"/>
  <c r="H10" i="6" s="1"/>
  <c r="E10" i="6" a="1"/>
  <c r="E10" i="6" s="1"/>
  <c r="R10" i="6" a="1"/>
  <c r="R10" i="6" s="1"/>
  <c r="O10" i="6" a="1"/>
  <c r="O10" i="6" s="1"/>
  <c r="J10" i="6" a="1"/>
  <c r="J10" i="6" s="1"/>
  <c r="G10" i="6" a="1"/>
  <c r="G10" i="6" s="1"/>
  <c r="B10" i="6" a="1"/>
  <c r="B10" i="6" s="1"/>
  <c r="T10" i="6" a="1"/>
  <c r="T10" i="6" s="1"/>
  <c r="Q10" i="6" a="1"/>
  <c r="Q10" i="6" s="1"/>
  <c r="L10" i="6" a="1"/>
  <c r="L10" i="6" s="1"/>
  <c r="I10" i="6" a="1"/>
  <c r="I10" i="6" s="1"/>
  <c r="D10" i="6" a="1"/>
  <c r="D10" i="6" s="1"/>
  <c r="A10" i="6" a="1"/>
  <c r="A10" i="6" s="1"/>
  <c r="R14" i="6" a="1"/>
  <c r="R14" i="6" s="1"/>
  <c r="N14" i="6" a="1"/>
  <c r="N14" i="6" s="1"/>
  <c r="J14" i="6" a="1"/>
  <c r="J14" i="6" s="1"/>
  <c r="F14" i="6" a="1"/>
  <c r="F14" i="6" s="1"/>
  <c r="B14" i="6" a="1"/>
  <c r="B14" i="6" s="1"/>
  <c r="Q14" i="6" a="1"/>
  <c r="Q14" i="6" s="1"/>
  <c r="M14" i="6" a="1"/>
  <c r="M14" i="6" s="1"/>
  <c r="I14" i="6" a="1"/>
  <c r="I14" i="6" s="1"/>
  <c r="E14" i="6" a="1"/>
  <c r="E14" i="6" s="1"/>
  <c r="A14" i="6" a="1"/>
  <c r="A14" i="6" s="1"/>
  <c r="T14" i="6" a="1"/>
  <c r="T14" i="6" s="1"/>
  <c r="P14" i="6" a="1"/>
  <c r="P14" i="6" s="1"/>
  <c r="L14" i="6" a="1"/>
  <c r="L14" i="6" s="1"/>
  <c r="H14" i="6" a="1"/>
  <c r="H14" i="6" s="1"/>
  <c r="D14" i="6" a="1"/>
  <c r="D14" i="6" s="1"/>
  <c r="G14" i="6" a="1"/>
  <c r="G14" i="6" s="1"/>
  <c r="S14" i="6" a="1"/>
  <c r="S14" i="6" s="1"/>
  <c r="C14" i="6" a="1"/>
  <c r="C14" i="6" s="1"/>
  <c r="O14" i="6" a="1"/>
  <c r="O14" i="6" s="1"/>
  <c r="K14" i="6" a="1"/>
  <c r="K14" i="6" s="1"/>
  <c r="R18" i="6" a="1"/>
  <c r="R18" i="6" s="1"/>
  <c r="N18" i="6" a="1"/>
  <c r="N18" i="6" s="1"/>
  <c r="J18" i="6" a="1"/>
  <c r="J18" i="6" s="1"/>
  <c r="F18" i="6" a="1"/>
  <c r="F18" i="6" s="1"/>
  <c r="B18" i="6" a="1"/>
  <c r="B18" i="6" s="1"/>
  <c r="Q18" i="6" a="1"/>
  <c r="Q18" i="6" s="1"/>
  <c r="M18" i="6" a="1"/>
  <c r="M18" i="6" s="1"/>
  <c r="I18" i="6" a="1"/>
  <c r="I18" i="6" s="1"/>
  <c r="E18" i="6" a="1"/>
  <c r="E18" i="6" s="1"/>
  <c r="A18" i="6" a="1"/>
  <c r="A18" i="6" s="1"/>
  <c r="T18" i="6" a="1"/>
  <c r="T18" i="6" s="1"/>
  <c r="P18" i="6" a="1"/>
  <c r="P18" i="6" s="1"/>
  <c r="L18" i="6" a="1"/>
  <c r="L18" i="6" s="1"/>
  <c r="H18" i="6" a="1"/>
  <c r="H18" i="6" s="1"/>
  <c r="D18" i="6" a="1"/>
  <c r="D18" i="6" s="1"/>
  <c r="G18" i="6" a="1"/>
  <c r="G18" i="6" s="1"/>
  <c r="S18" i="6" a="1"/>
  <c r="S18" i="6" s="1"/>
  <c r="C18" i="6" a="1"/>
  <c r="C18" i="6" s="1"/>
  <c r="O18" i="6" a="1"/>
  <c r="O18" i="6" s="1"/>
  <c r="K18" i="6" a="1"/>
  <c r="K18" i="6" s="1"/>
  <c r="R7" i="6" a="1"/>
  <c r="R7" i="6" s="1"/>
  <c r="M7" i="6" a="1"/>
  <c r="M7" i="6" s="1"/>
  <c r="J7" i="6" a="1"/>
  <c r="J7" i="6" s="1"/>
  <c r="E7" i="6" a="1"/>
  <c r="E7" i="6" s="1"/>
  <c r="B7" i="6" a="1"/>
  <c r="B7" i="6" s="1"/>
  <c r="T7" i="6" a="1"/>
  <c r="T7" i="6" s="1"/>
  <c r="O7" i="6" a="1"/>
  <c r="O7" i="6" s="1"/>
  <c r="L7" i="6" a="1"/>
  <c r="L7" i="6" s="1"/>
  <c r="G7" i="6" a="1"/>
  <c r="G7" i="6" s="1"/>
  <c r="D7" i="6" a="1"/>
  <c r="D7" i="6" s="1"/>
  <c r="Q7" i="6" a="1"/>
  <c r="Q7" i="6" s="1"/>
  <c r="N7" i="6" a="1"/>
  <c r="N7" i="6" s="1"/>
  <c r="I7" i="6" a="1"/>
  <c r="I7" i="6" s="1"/>
  <c r="F7" i="6" a="1"/>
  <c r="F7" i="6" s="1"/>
  <c r="A7" i="6" a="1"/>
  <c r="A7" i="6" s="1"/>
  <c r="S7" i="6" a="1"/>
  <c r="S7" i="6" s="1"/>
  <c r="P7" i="6" a="1"/>
  <c r="P7" i="6" s="1"/>
  <c r="K7" i="6" a="1"/>
  <c r="K7" i="6" s="1"/>
  <c r="H7" i="6" a="1"/>
  <c r="H7" i="6" s="1"/>
  <c r="C7" i="6" a="1"/>
  <c r="C7" i="6" s="1"/>
  <c r="R19" i="6" a="1"/>
  <c r="R19" i="6" s="1"/>
  <c r="N19" i="6" a="1"/>
  <c r="N19" i="6" s="1"/>
  <c r="J19" i="6" a="1"/>
  <c r="J19" i="6" s="1"/>
  <c r="F19" i="6" a="1"/>
  <c r="F19" i="6" s="1"/>
  <c r="B19" i="6" a="1"/>
  <c r="B19" i="6" s="1"/>
  <c r="Q19" i="6" a="1"/>
  <c r="Q19" i="6" s="1"/>
  <c r="M19" i="6" a="1"/>
  <c r="M19" i="6" s="1"/>
  <c r="I19" i="6" a="1"/>
  <c r="I19" i="6" s="1"/>
  <c r="E19" i="6" a="1"/>
  <c r="E19" i="6" s="1"/>
  <c r="A19" i="6" a="1"/>
  <c r="A19" i="6" s="1"/>
  <c r="T19" i="6" a="1"/>
  <c r="T19" i="6" s="1"/>
  <c r="P19" i="6" a="1"/>
  <c r="P19" i="6" s="1"/>
  <c r="L19" i="6" a="1"/>
  <c r="L19" i="6" s="1"/>
  <c r="H19" i="6" a="1"/>
  <c r="H19" i="6" s="1"/>
  <c r="D19" i="6" a="1"/>
  <c r="D19" i="6" s="1"/>
  <c r="S19" i="6" a="1"/>
  <c r="S19" i="6" s="1"/>
  <c r="C19" i="6" a="1"/>
  <c r="C19" i="6" s="1"/>
  <c r="O19" i="6" a="1"/>
  <c r="O19" i="6" s="1"/>
  <c r="K19" i="6" a="1"/>
  <c r="K19" i="6" s="1"/>
  <c r="G19" i="6" a="1"/>
  <c r="G19" i="6" s="1"/>
  <c r="S11" i="6" a="1"/>
  <c r="S11" i="6" s="1"/>
  <c r="O11" i="6" a="1"/>
  <c r="O11" i="6" s="1"/>
  <c r="K11" i="6" a="1"/>
  <c r="K11" i="6" s="1"/>
  <c r="G11" i="6" a="1"/>
  <c r="G11" i="6" s="1"/>
  <c r="C11" i="6" a="1"/>
  <c r="C11" i="6" s="1"/>
  <c r="R11" i="6" a="1"/>
  <c r="R11" i="6" s="1"/>
  <c r="N11" i="6" a="1"/>
  <c r="N11" i="6" s="1"/>
  <c r="J11" i="6" a="1"/>
  <c r="J11" i="6" s="1"/>
  <c r="F11" i="6" a="1"/>
  <c r="F11" i="6" s="1"/>
  <c r="B11" i="6" a="1"/>
  <c r="B11" i="6" s="1"/>
  <c r="Q11" i="6" a="1"/>
  <c r="Q11" i="6" s="1"/>
  <c r="M11" i="6" a="1"/>
  <c r="M11" i="6" s="1"/>
  <c r="I11" i="6" a="1"/>
  <c r="I11" i="6" s="1"/>
  <c r="E11" i="6" a="1"/>
  <c r="E11" i="6" s="1"/>
  <c r="A11" i="6" a="1"/>
  <c r="A11" i="6" s="1"/>
  <c r="T11" i="6" a="1"/>
  <c r="T11" i="6" s="1"/>
  <c r="P11" i="6" a="1"/>
  <c r="P11" i="6" s="1"/>
  <c r="L11" i="6" a="1"/>
  <c r="L11" i="6" s="1"/>
  <c r="H11" i="6" a="1"/>
  <c r="H11" i="6" s="1"/>
  <c r="D11" i="6" a="1"/>
  <c r="D11" i="6" s="1"/>
  <c r="R15" i="6" a="1"/>
  <c r="R15" i="6" s="1"/>
  <c r="N15" i="6" a="1"/>
  <c r="N15" i="6" s="1"/>
  <c r="J15" i="6" a="1"/>
  <c r="J15" i="6" s="1"/>
  <c r="F15" i="6" a="1"/>
  <c r="F15" i="6" s="1"/>
  <c r="B15" i="6" a="1"/>
  <c r="B15" i="6" s="1"/>
  <c r="Q15" i="6" a="1"/>
  <c r="Q15" i="6" s="1"/>
  <c r="M15" i="6" a="1"/>
  <c r="M15" i="6" s="1"/>
  <c r="I15" i="6" a="1"/>
  <c r="I15" i="6" s="1"/>
  <c r="E15" i="6" a="1"/>
  <c r="E15" i="6" s="1"/>
  <c r="A15" i="6" a="1"/>
  <c r="A15" i="6" s="1"/>
  <c r="T15" i="6" a="1"/>
  <c r="T15" i="6" s="1"/>
  <c r="P15" i="6" a="1"/>
  <c r="P15" i="6" s="1"/>
  <c r="L15" i="6" a="1"/>
  <c r="L15" i="6" s="1"/>
  <c r="H15" i="6" a="1"/>
  <c r="H15" i="6" s="1"/>
  <c r="D15" i="6" a="1"/>
  <c r="D15" i="6" s="1"/>
  <c r="S15" i="6" a="1"/>
  <c r="S15" i="6" s="1"/>
  <c r="C15" i="6" a="1"/>
  <c r="C15" i="6" s="1"/>
  <c r="O15" i="6" a="1"/>
  <c r="O15" i="6" s="1"/>
  <c r="K15" i="6" a="1"/>
  <c r="K15" i="6" s="1"/>
  <c r="G15" i="6" a="1"/>
  <c r="G15" i="6" s="1"/>
  <c r="S8" i="6" a="1"/>
  <c r="S8" i="6" s="1"/>
  <c r="N8" i="6" a="1"/>
  <c r="N8" i="6" s="1"/>
  <c r="K8" i="6" a="1"/>
  <c r="K8" i="6" s="1"/>
  <c r="I8" i="6" a="1"/>
  <c r="I8" i="6" s="1"/>
  <c r="G8" i="6" a="1"/>
  <c r="G8" i="6" s="1"/>
  <c r="E8" i="6" a="1"/>
  <c r="E8" i="6" s="1"/>
  <c r="C8" i="6" a="1"/>
  <c r="C8" i="6" s="1"/>
  <c r="P8" i="6" a="1"/>
  <c r="P8" i="6" s="1"/>
  <c r="M8" i="6" a="1"/>
  <c r="M8" i="6" s="1"/>
  <c r="R8" i="6" a="1"/>
  <c r="R8" i="6" s="1"/>
  <c r="O8" i="6" a="1"/>
  <c r="O8" i="6" s="1"/>
  <c r="J8" i="6" a="1"/>
  <c r="J8" i="6" s="1"/>
  <c r="H8" i="6" a="1"/>
  <c r="H8" i="6" s="1"/>
  <c r="F8" i="6" a="1"/>
  <c r="F8" i="6" s="1"/>
  <c r="T8" i="6" a="1"/>
  <c r="T8" i="6" s="1"/>
  <c r="Q8" i="6" a="1"/>
  <c r="Q8" i="6" s="1"/>
  <c r="L8" i="6" a="1"/>
  <c r="L8" i="6" s="1"/>
  <c r="D8" i="6" a="1"/>
  <c r="D8" i="6" s="1"/>
  <c r="A8" i="6" a="1"/>
  <c r="A8" i="6" s="1"/>
  <c r="B8" i="6" a="1"/>
  <c r="B8" i="6" s="1"/>
  <c r="T12" i="6" a="1"/>
  <c r="T12" i="6" s="1"/>
  <c r="O12" i="6" a="1"/>
  <c r="O12" i="6" s="1"/>
  <c r="L12" i="6" a="1"/>
  <c r="L12" i="6" s="1"/>
  <c r="Q12" i="6" a="1"/>
  <c r="Q12" i="6" s="1"/>
  <c r="N12" i="6" a="1"/>
  <c r="N12" i="6" s="1"/>
  <c r="I12" i="6" a="1"/>
  <c r="I12" i="6" s="1"/>
  <c r="G12" i="6" a="1"/>
  <c r="G12" i="6" s="1"/>
  <c r="E12" i="6" a="1"/>
  <c r="E12" i="6" s="1"/>
  <c r="S12" i="6" a="1"/>
  <c r="S12" i="6" s="1"/>
  <c r="P12" i="6" a="1"/>
  <c r="P12" i="6" s="1"/>
  <c r="K12" i="6" a="1"/>
  <c r="K12" i="6" s="1"/>
  <c r="J12" i="6" a="1"/>
  <c r="J12" i="6" s="1"/>
  <c r="C12" i="6" a="1"/>
  <c r="C12" i="6" s="1"/>
  <c r="R12" i="6" a="1"/>
  <c r="R12" i="6" s="1"/>
  <c r="H12" i="6" a="1"/>
  <c r="H12" i="6" s="1"/>
  <c r="B12" i="6" a="1"/>
  <c r="B12" i="6" s="1"/>
  <c r="F12" i="6" a="1"/>
  <c r="F12" i="6" s="1"/>
  <c r="A12" i="6" a="1"/>
  <c r="A12" i="6" s="1"/>
  <c r="M12" i="6" a="1"/>
  <c r="M12" i="6" s="1"/>
  <c r="D12" i="6" a="1"/>
  <c r="D12" i="6" s="1"/>
  <c r="R16" i="6" a="1"/>
  <c r="R16" i="6" s="1"/>
  <c r="N16" i="6" a="1"/>
  <c r="N16" i="6" s="1"/>
  <c r="J16" i="6" a="1"/>
  <c r="J16" i="6" s="1"/>
  <c r="F16" i="6" a="1"/>
  <c r="F16" i="6" s="1"/>
  <c r="B16" i="6" a="1"/>
  <c r="B16" i="6" s="1"/>
  <c r="Q16" i="6" a="1"/>
  <c r="Q16" i="6" s="1"/>
  <c r="M16" i="6" a="1"/>
  <c r="M16" i="6" s="1"/>
  <c r="I16" i="6" a="1"/>
  <c r="I16" i="6" s="1"/>
  <c r="E16" i="6" a="1"/>
  <c r="E16" i="6" s="1"/>
  <c r="A16" i="6" a="1"/>
  <c r="A16" i="6" s="1"/>
  <c r="T16" i="6" a="1"/>
  <c r="T16" i="6" s="1"/>
  <c r="P16" i="6" a="1"/>
  <c r="P16" i="6" s="1"/>
  <c r="L16" i="6" a="1"/>
  <c r="L16" i="6" s="1"/>
  <c r="H16" i="6" a="1"/>
  <c r="H16" i="6" s="1"/>
  <c r="D16" i="6" a="1"/>
  <c r="D16" i="6" s="1"/>
  <c r="O16" i="6" a="1"/>
  <c r="O16" i="6" s="1"/>
  <c r="K16" i="6" a="1"/>
  <c r="K16" i="6" s="1"/>
  <c r="G16" i="6" a="1"/>
  <c r="G16" i="6" s="1"/>
  <c r="S16" i="6" a="1"/>
  <c r="S16" i="6" s="1"/>
  <c r="C16" i="6" a="1"/>
  <c r="C16" i="6" s="1"/>
  <c r="S20" i="6" a="1"/>
  <c r="S20" i="6" s="1"/>
  <c r="R20" i="6" a="1"/>
  <c r="R20" i="6" s="1"/>
  <c r="N20" i="6" a="1"/>
  <c r="N20" i="6" s="1"/>
  <c r="J20" i="6" a="1"/>
  <c r="J20" i="6" s="1"/>
  <c r="F20" i="6" a="1"/>
  <c r="F20" i="6" s="1"/>
  <c r="B20" i="6" a="1"/>
  <c r="B20" i="6" s="1"/>
  <c r="Q20" i="6" a="1"/>
  <c r="Q20" i="6" s="1"/>
  <c r="M20" i="6" a="1"/>
  <c r="M20" i="6" s="1"/>
  <c r="I20" i="6" a="1"/>
  <c r="I20" i="6" s="1"/>
  <c r="E20" i="6" a="1"/>
  <c r="E20" i="6" s="1"/>
  <c r="A20" i="6" a="1"/>
  <c r="A20" i="6" s="1"/>
  <c r="P20" i="6" a="1"/>
  <c r="P20" i="6" s="1"/>
  <c r="L20" i="6" a="1"/>
  <c r="L20" i="6" s="1"/>
  <c r="H20" i="6" a="1"/>
  <c r="H20" i="6" s="1"/>
  <c r="D20" i="6" a="1"/>
  <c r="D20" i="6" s="1"/>
  <c r="O20" i="6" a="1"/>
  <c r="O20" i="6" s="1"/>
  <c r="K20" i="6" a="1"/>
  <c r="K20" i="6" s="1"/>
  <c r="G20" i="6" a="1"/>
  <c r="G20" i="6" s="1"/>
  <c r="T20" i="6" a="1"/>
  <c r="T20" i="6" s="1"/>
  <c r="C20" i="6" a="1"/>
  <c r="C20" i="6" s="1"/>
  <c r="S2" i="6" a="1"/>
  <c r="S2" i="6" s="1"/>
  <c r="Q2" i="6" a="1"/>
  <c r="Q2" i="6" s="1"/>
  <c r="O2" i="6" a="1"/>
  <c r="O2" i="6" s="1"/>
  <c r="M2" i="6" a="1"/>
  <c r="M2" i="6" s="1"/>
  <c r="T2" i="6" a="1"/>
  <c r="T2" i="6" s="1"/>
  <c r="R2" i="6" a="1"/>
  <c r="R2" i="6" s="1"/>
  <c r="R3" i="6" a="1"/>
  <c r="R3" i="6" s="1"/>
  <c r="M3" i="6" a="1"/>
  <c r="M3" i="6" s="1"/>
  <c r="K3" i="6" a="1"/>
  <c r="K3" i="6" s="1"/>
  <c r="I3" i="6" a="1"/>
  <c r="I3" i="6" s="1"/>
  <c r="G3" i="6" a="1"/>
  <c r="G3" i="6" s="1"/>
  <c r="E3" i="6" a="1"/>
  <c r="E3" i="6" s="1"/>
  <c r="C3" i="6" a="1"/>
  <c r="C3" i="6" s="1"/>
  <c r="A3" i="6" a="1"/>
  <c r="A3" i="6" s="1"/>
  <c r="T3" i="6" a="1"/>
  <c r="T3" i="6" s="1"/>
  <c r="O3" i="6" a="1"/>
  <c r="O3" i="6" s="1"/>
  <c r="Q3" i="6" a="1"/>
  <c r="Q3" i="6" s="1"/>
  <c r="N3" i="6" a="1"/>
  <c r="N3" i="6" s="1"/>
  <c r="L3" i="6" a="1"/>
  <c r="L3" i="6" s="1"/>
  <c r="J3" i="6" a="1"/>
  <c r="J3" i="6" s="1"/>
  <c r="H3" i="6" a="1"/>
  <c r="H3" i="6" s="1"/>
  <c r="F3" i="6" a="1"/>
  <c r="F3" i="6" s="1"/>
  <c r="D3" i="6" a="1"/>
  <c r="D3" i="6" s="1"/>
  <c r="B3" i="6" a="1"/>
  <c r="B3" i="6" s="1"/>
  <c r="S3" i="6" a="1"/>
  <c r="S3" i="6" s="1"/>
  <c r="P3" i="6" a="1"/>
  <c r="P3" i="6" s="1"/>
  <c r="B1" i="6" a="1"/>
  <c r="B1" i="6" s="1"/>
  <c r="F1" i="6" a="1"/>
  <c r="F1" i="6" s="1"/>
  <c r="J1" i="6" a="1"/>
  <c r="J1" i="6" s="1"/>
  <c r="N1" i="6" a="1"/>
  <c r="N1" i="6" s="1"/>
  <c r="R1" i="6" a="1"/>
  <c r="R1" i="6" s="1"/>
  <c r="B2" i="6" a="1"/>
  <c r="B2" i="6" s="1"/>
  <c r="F2" i="6" a="1"/>
  <c r="F2" i="6" s="1"/>
  <c r="J2" i="6" a="1"/>
  <c r="J2" i="6" s="1"/>
  <c r="P2" i="6" a="1"/>
  <c r="P2" i="6" s="1"/>
  <c r="Q4" i="6" a="1"/>
  <c r="Q4" i="6" s="1"/>
  <c r="N4" i="6" a="1"/>
  <c r="N4" i="6" s="1"/>
  <c r="I4" i="6" a="1"/>
  <c r="I4" i="6" s="1"/>
  <c r="F4" i="6" a="1"/>
  <c r="F4" i="6" s="1"/>
  <c r="A4" i="6" a="1"/>
  <c r="A4" i="6" s="1"/>
  <c r="S4" i="6" a="1"/>
  <c r="S4" i="6" s="1"/>
  <c r="P4" i="6" a="1"/>
  <c r="P4" i="6" s="1"/>
  <c r="K4" i="6" a="1"/>
  <c r="K4" i="6" s="1"/>
  <c r="H4" i="6" a="1"/>
  <c r="H4" i="6" s="1"/>
  <c r="C4" i="6" a="1"/>
  <c r="C4" i="6" s="1"/>
  <c r="R4" i="6" a="1"/>
  <c r="R4" i="6" s="1"/>
  <c r="M4" i="6" a="1"/>
  <c r="M4" i="6" s="1"/>
  <c r="J4" i="6" a="1"/>
  <c r="J4" i="6" s="1"/>
  <c r="E4" i="6" a="1"/>
  <c r="E4" i="6" s="1"/>
  <c r="B4" i="6" a="1"/>
  <c r="B4" i="6" s="1"/>
  <c r="T4" i="6" a="1"/>
  <c r="T4" i="6" s="1"/>
  <c r="O4" i="6" a="1"/>
  <c r="O4" i="6" s="1"/>
  <c r="L4" i="6" a="1"/>
  <c r="L4" i="6" s="1"/>
  <c r="G4" i="6" a="1"/>
  <c r="G4" i="6" s="1"/>
  <c r="D4" i="6" a="1"/>
  <c r="D4" i="6" s="1"/>
  <c r="I25" i="5"/>
  <c r="Q25" i="5"/>
  <c r="C1" i="6" a="1"/>
  <c r="C1" i="6" s="1"/>
  <c r="G1" i="6" a="1"/>
  <c r="G1" i="6" s="1"/>
  <c r="K1" i="6" a="1"/>
  <c r="K1" i="6" s="1"/>
  <c r="O1" i="6" a="1"/>
  <c r="O1" i="6" s="1"/>
  <c r="S1" i="6" a="1"/>
  <c r="S1" i="6" s="1"/>
  <c r="C2" i="6" a="1"/>
  <c r="C2" i="6" s="1"/>
  <c r="G2" i="6" a="1"/>
  <c r="G2" i="6" s="1"/>
  <c r="K2" i="6" a="1"/>
  <c r="K2" i="6" s="1"/>
  <c r="D9" i="3"/>
  <c r="Z3" i="5"/>
  <c r="Z24" i="5" s="1"/>
  <c r="X26" i="5"/>
  <c r="K25" i="5"/>
  <c r="S25" i="5"/>
  <c r="D1" i="6" a="1"/>
  <c r="D1" i="6" s="1"/>
  <c r="H1" i="6" a="1"/>
  <c r="H1" i="6" s="1"/>
  <c r="L1" i="6" a="1"/>
  <c r="L1" i="6" s="1"/>
  <c r="P1" i="6" a="1"/>
  <c r="P1" i="6" s="1"/>
  <c r="T1" i="6" a="1"/>
  <c r="T1" i="6" s="1"/>
  <c r="D2" i="6" a="1"/>
  <c r="D2" i="6" s="1"/>
  <c r="H2" i="6" a="1"/>
  <c r="H2" i="6" s="1"/>
  <c r="L2" i="6" a="1"/>
  <c r="L2" i="6" s="1"/>
  <c r="R5" i="6" a="1"/>
  <c r="R5" i="6" s="1"/>
  <c r="M5" i="6" a="1"/>
  <c r="M5" i="6" s="1"/>
  <c r="J5" i="6" a="1"/>
  <c r="J5" i="6" s="1"/>
  <c r="E5" i="6" a="1"/>
  <c r="E5" i="6" s="1"/>
  <c r="B5" i="6" a="1"/>
  <c r="B5" i="6" s="1"/>
  <c r="T5" i="6" a="1"/>
  <c r="T5" i="6" s="1"/>
  <c r="O5" i="6" a="1"/>
  <c r="O5" i="6" s="1"/>
  <c r="L5" i="6" a="1"/>
  <c r="L5" i="6" s="1"/>
  <c r="G5" i="6" a="1"/>
  <c r="G5" i="6" s="1"/>
  <c r="D5" i="6" a="1"/>
  <c r="D5" i="6" s="1"/>
  <c r="Q5" i="6" a="1"/>
  <c r="Q5" i="6" s="1"/>
  <c r="N5" i="6" a="1"/>
  <c r="N5" i="6" s="1"/>
  <c r="I5" i="6" a="1"/>
  <c r="I5" i="6" s="1"/>
  <c r="F5" i="6" a="1"/>
  <c r="F5" i="6" s="1"/>
  <c r="A5" i="6" a="1"/>
  <c r="A5" i="6" s="1"/>
  <c r="S5" i="6" a="1"/>
  <c r="S5" i="6" s="1"/>
  <c r="P5" i="6" a="1"/>
  <c r="P5" i="6" s="1"/>
  <c r="K5" i="6" a="1"/>
  <c r="K5" i="6" s="1"/>
  <c r="H5" i="6" a="1"/>
  <c r="H5" i="6" s="1"/>
  <c r="C5" i="6" a="1"/>
  <c r="C5" i="6" s="1"/>
  <c r="E25" i="5"/>
  <c r="M25" i="5"/>
  <c r="U25" i="5"/>
  <c r="A1" i="6" a="1"/>
  <c r="A1" i="6" s="1"/>
  <c r="E1" i="6" a="1"/>
  <c r="E1" i="6" s="1"/>
  <c r="I1" i="6" a="1"/>
  <c r="I1" i="6" s="1"/>
  <c r="M1" i="6" a="1"/>
  <c r="M1" i="6" s="1"/>
  <c r="A2" i="6" a="1"/>
  <c r="A2" i="6" s="1"/>
  <c r="E2" i="6" a="1"/>
  <c r="E2" i="6" s="1"/>
  <c r="I2" i="6" a="1"/>
  <c r="I2" i="6" s="1"/>
  <c r="N2" i="6" a="1"/>
  <c r="N2" i="6" s="1"/>
  <c r="Q6" i="6" l="1" a="1"/>
  <c r="Q6" i="6" s="1"/>
  <c r="T26" i="5" s="1"/>
  <c r="N6" i="6" a="1"/>
  <c r="N6" i="6" s="1"/>
  <c r="Q26" i="5" s="1"/>
  <c r="I6" i="6" a="1"/>
  <c r="I6" i="6" s="1"/>
  <c r="L26" i="5" s="1"/>
  <c r="F6" i="6" a="1"/>
  <c r="F6" i="6" s="1"/>
  <c r="I26" i="5" s="1"/>
  <c r="A6" i="6" a="1"/>
  <c r="A6" i="6" s="1"/>
  <c r="D26" i="5" s="1"/>
  <c r="S6" i="6" a="1"/>
  <c r="S6" i="6" s="1"/>
  <c r="V26" i="5" s="1"/>
  <c r="P6" i="6" a="1"/>
  <c r="P6" i="6" s="1"/>
  <c r="S26" i="5" s="1"/>
  <c r="K6" i="6" a="1"/>
  <c r="K6" i="6" s="1"/>
  <c r="N26" i="5" s="1"/>
  <c r="H6" i="6" a="1"/>
  <c r="H6" i="6" s="1"/>
  <c r="K26" i="5" s="1"/>
  <c r="C6" i="6" a="1"/>
  <c r="C6" i="6" s="1"/>
  <c r="F26" i="5" s="1"/>
  <c r="R6" i="6" a="1"/>
  <c r="R6" i="6" s="1"/>
  <c r="U26" i="5" s="1"/>
  <c r="M6" i="6" a="1"/>
  <c r="M6" i="6" s="1"/>
  <c r="P26" i="5" s="1"/>
  <c r="J6" i="6" a="1"/>
  <c r="J6" i="6" s="1"/>
  <c r="M26" i="5" s="1"/>
  <c r="E6" i="6" a="1"/>
  <c r="E6" i="6" s="1"/>
  <c r="H26" i="5" s="1"/>
  <c r="B6" i="6" a="1"/>
  <c r="B6" i="6" s="1"/>
  <c r="E26" i="5" s="1"/>
  <c r="T6" i="6" a="1"/>
  <c r="T6" i="6" s="1"/>
  <c r="O6" i="6" a="1"/>
  <c r="O6" i="6" s="1"/>
  <c r="R26" i="5" s="1"/>
  <c r="L6" i="6" a="1"/>
  <c r="L6" i="6" s="1"/>
  <c r="O26" i="5" s="1"/>
  <c r="G6" i="6" a="1"/>
  <c r="G6" i="6" s="1"/>
  <c r="J26" i="5" s="1"/>
  <c r="D6" i="6" a="1"/>
  <c r="D6" i="6" s="1"/>
  <c r="G26" i="5" s="1"/>
</calcChain>
</file>

<file path=xl/sharedStrings.xml><?xml version="1.0" encoding="utf-8"?>
<sst xmlns="http://schemas.openxmlformats.org/spreadsheetml/2006/main" count="233" uniqueCount="141">
  <si>
    <t>Constraint Number</t>
  </si>
  <si>
    <t>Inter-Ride Distances</t>
  </si>
  <si>
    <t>Constraint Name</t>
  </si>
  <si>
    <t>Constraint Value</t>
  </si>
  <si>
    <t>Description</t>
  </si>
  <si>
    <t>Max Time (min)</t>
  </si>
  <si>
    <t>Opening and closing time of the park (9am-8pm)</t>
  </si>
  <si>
    <t xml:space="preserve">Must-go </t>
  </si>
  <si>
    <t>All must-go rides have to be included in the route</t>
  </si>
  <si>
    <t>`</t>
  </si>
  <si>
    <t>1 to 10</t>
  </si>
  <si>
    <t>Ride Number</t>
  </si>
  <si>
    <t>Name</t>
  </si>
  <si>
    <t>Must go?</t>
  </si>
  <si>
    <t>Park Number</t>
  </si>
  <si>
    <t>Happiness</t>
  </si>
  <si>
    <t>Ride time (min)</t>
  </si>
  <si>
    <t>Wait time OPT(mins)</t>
  </si>
  <si>
    <t>Wait time PES(mins)</t>
  </si>
  <si>
    <t>Total time OPT(min)</t>
  </si>
  <si>
    <t>Total time PES(min)</t>
  </si>
  <si>
    <t>Time from park entrance (min)</t>
  </si>
  <si>
    <t>Ticket Price ($)</t>
  </si>
  <si>
    <t>Why Must Go</t>
  </si>
  <si>
    <t>Splash Mountain</t>
  </si>
  <si>
    <t>Magic Kingdom</t>
  </si>
  <si>
    <t>Haunted Mansion</t>
  </si>
  <si>
    <t>Epcot</t>
  </si>
  <si>
    <t>Space Mountain</t>
  </si>
  <si>
    <t>Hollywood Studios</t>
  </si>
  <si>
    <t>Seven Dwarfs Mine Train</t>
  </si>
  <si>
    <t>Animal Kingdom</t>
  </si>
  <si>
    <t>the hybrid ride design. Seven Dwarfs Mine Train is a hybrid coaster and dark ride. The dark ride component is only one (or two, depending on how you count) scenes, but it’s a great space. The ride would be excellent without it, but Disney went the extra mile and offers something other than zipping around a mountain.</t>
  </si>
  <si>
    <t>It’s A Small World</t>
  </si>
  <si>
    <t>All</t>
  </si>
  <si>
    <t>Spaceship Earth</t>
  </si>
  <si>
    <t>Besides excellent theming and a great story, the ride is physically quite impressive. It is, you’ll recall, remarkably fit into a massive geodesic sphere. The individual scenes are also quite beautiful. ... There’s no comparison. The level of detail—particularly of realistic detail—is unmatched by most dark rides.</t>
  </si>
  <si>
    <t>Mission: SPACE</t>
  </si>
  <si>
    <t>Test Track</t>
  </si>
  <si>
    <t>Living With The Land</t>
  </si>
  <si>
    <t>Soarin'</t>
  </si>
  <si>
    <t>Twilight Zone Tower Of Terror</t>
  </si>
  <si>
    <t>Just go stand in front of Tower of Terror and you’ll hear conversation after conversation, between spouses, siblings, grandparents and grandchildren, parents and grandparents, and so on, about whether they want to ride it. There’s really no other attraction that draws that much attention just from its presence.</t>
  </si>
  <si>
    <t>Toy Story Mania</t>
  </si>
  <si>
    <t>Star tours</t>
  </si>
  <si>
    <t>Inter-Park Distances</t>
  </si>
  <si>
    <t>Slinky Dog Dash</t>
  </si>
  <si>
    <t>Rock n roller coaster Aerosmith</t>
  </si>
  <si>
    <t>Na’vi River Journey</t>
  </si>
  <si>
    <t>Avatar Flight of Passage</t>
  </si>
  <si>
    <t>The ride experience is unmatched.... It is a thrilling, beautiful ride. I could cry at the finale every time, honestly. The motion and the use of water (which is very noticeable when that function isn’t working), in addition to the finer features of your link chair, are indescribable.</t>
  </si>
  <si>
    <t>Expedition Everest: Legend Of The Forbidden Mountain</t>
  </si>
  <si>
    <t>Kilimanjaro Safaris</t>
  </si>
  <si>
    <t xml:space="preserve">Kali River </t>
  </si>
  <si>
    <t>Route</t>
  </si>
  <si>
    <t>Time step</t>
  </si>
  <si>
    <t>Sum</t>
  </si>
  <si>
    <t>Distance</t>
  </si>
  <si>
    <t>Attraction</t>
  </si>
  <si>
    <t>Total happiness</t>
  </si>
  <si>
    <t>Diff in Sum</t>
  </si>
  <si>
    <t>Travel time</t>
  </si>
  <si>
    <t>Total time:</t>
  </si>
  <si>
    <t>Expedition</t>
  </si>
  <si>
    <t>Legend:</t>
  </si>
  <si>
    <t>Hollywood</t>
  </si>
  <si>
    <t>Rides to use</t>
  </si>
  <si>
    <t>Rank (travel &amp; leisure)</t>
  </si>
  <si>
    <t>Rank (business insider)</t>
  </si>
  <si>
    <t>Rank (odyssey)</t>
  </si>
  <si>
    <t>Rank (Mousehacking)</t>
  </si>
  <si>
    <t>Mean</t>
  </si>
  <si>
    <t>overall ranking</t>
  </si>
  <si>
    <t>Expedition Everest</t>
  </si>
  <si>
    <t>probability</t>
  </si>
  <si>
    <t>number of rides with happiness of value x</t>
  </si>
  <si>
    <t>Haunted mansion</t>
  </si>
  <si>
    <t>twilight zone</t>
  </si>
  <si>
    <t>avatar flight</t>
  </si>
  <si>
    <t>soaring around the world</t>
  </si>
  <si>
    <t>space mountain</t>
  </si>
  <si>
    <t>Seven Dwarf</t>
  </si>
  <si>
    <t>toy story mania</t>
  </si>
  <si>
    <t>splash mountain</t>
  </si>
  <si>
    <t>big thunder road</t>
  </si>
  <si>
    <t>seven dwarf</t>
  </si>
  <si>
    <t>kilimanjaro</t>
  </si>
  <si>
    <t>pirates of the carribean</t>
  </si>
  <si>
    <t>aerosmith</t>
  </si>
  <si>
    <t>slinky dog dash</t>
  </si>
  <si>
    <t>star tours</t>
  </si>
  <si>
    <t>monsters inc</t>
  </si>
  <si>
    <t>its a small world</t>
  </si>
  <si>
    <t>jungle cruise</t>
  </si>
  <si>
    <t>peter pan</t>
  </si>
  <si>
    <t>test track</t>
  </si>
  <si>
    <t>spaceship earth</t>
  </si>
  <si>
    <t>mad tea party</t>
  </si>
  <si>
    <t>frozen ever after</t>
  </si>
  <si>
    <t xml:space="preserve">kali river </t>
  </si>
  <si>
    <t>na vi river</t>
  </si>
  <si>
    <t>tomorrowland people mover</t>
  </si>
  <si>
    <t>dinosaur</t>
  </si>
  <si>
    <t>mickey's philharmagic</t>
  </si>
  <si>
    <t>winnie the pooh</t>
  </si>
  <si>
    <t>buzz lightyear</t>
  </si>
  <si>
    <t>dumbo</t>
  </si>
  <si>
    <t>under the sea</t>
  </si>
  <si>
    <t>alien</t>
  </si>
  <si>
    <t>mission space</t>
  </si>
  <si>
    <t>its tough to be bug</t>
  </si>
  <si>
    <t>the barnstormer</t>
  </si>
  <si>
    <t>living with the land</t>
  </si>
  <si>
    <t>turtle talk</t>
  </si>
  <si>
    <t>primeval whirl</t>
  </si>
  <si>
    <t>tomorrowland speedway</t>
  </si>
  <si>
    <t>astro orbitter</t>
  </si>
  <si>
    <t>muppet 3d</t>
  </si>
  <si>
    <t>tiki room</t>
  </si>
  <si>
    <t>railroad</t>
  </si>
  <si>
    <t>carousel of progress</t>
  </si>
  <si>
    <t>aladdin</t>
  </si>
  <si>
    <t>triceratop spin</t>
  </si>
  <si>
    <t>nemo</t>
  </si>
  <si>
    <t>hall of presidents</t>
  </si>
  <si>
    <t>three caballeros</t>
  </si>
  <si>
    <t>imagination w figment</t>
  </si>
  <si>
    <t>country bear</t>
  </si>
  <si>
    <t>prince charming</t>
  </si>
  <si>
    <t>swiss family treehouse</t>
  </si>
  <si>
    <t>stitch</t>
  </si>
  <si>
    <t>FROM</t>
  </si>
  <si>
    <t>TO</t>
  </si>
  <si>
    <t>Diff</t>
  </si>
  <si>
    <t>ToSum</t>
  </si>
  <si>
    <t>Time OPT</t>
  </si>
  <si>
    <t>Time PES</t>
  </si>
  <si>
    <t>Total</t>
  </si>
  <si>
    <t>Avail time</t>
  </si>
  <si>
    <t>FromSum</t>
  </si>
  <si>
    <t>Diagonals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</si>
</sst>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name val="Arial"/>
      <family val="2"/>
    </font>
    <font>
      <sz val="10"/>
      <name val="Arial"/>
      <family val="2"/>
    </font>
    <font>
      <sz val="10"/>
      <color rgb="FF000000"/>
      <name val="Freight-sans-pro"/>
    </font>
    <font>
      <b/>
      <sz val="10"/>
      <color rgb="FF000000"/>
      <name val="Arial"/>
      <family val="2"/>
    </font>
    <font>
      <sz val="11"/>
      <color rgb="FF000000"/>
      <name val="Calibri"/>
      <family val="2"/>
    </font>
    <font>
      <sz val="10"/>
      <color rgb="FF000000"/>
      <name val="Arial"/>
      <family val="2"/>
    </font>
  </fonts>
  <fills count="10">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CFCFC"/>
        <bgColor rgb="FFFCFCFC"/>
      </patternFill>
    </fill>
    <fill>
      <patternFill patternType="solid">
        <fgColor rgb="FF00FF00"/>
        <bgColor rgb="FF00FF00"/>
      </patternFill>
    </fill>
    <fill>
      <patternFill patternType="solid">
        <fgColor rgb="FF00FFFF"/>
        <bgColor rgb="FF00FFFF"/>
      </patternFill>
    </fill>
    <fill>
      <patternFill patternType="solid">
        <fgColor rgb="FFFF0000"/>
        <bgColor rgb="FFFF0000"/>
      </patternFill>
    </fill>
    <fill>
      <patternFill patternType="solid">
        <fgColor theme="0" tint="-4.9989318521683403E-2"/>
        <bgColor indexed="64"/>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51">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2" borderId="0" xfId="0" applyFont="1" applyFill="1" applyAlignment="1">
      <alignment wrapText="1"/>
    </xf>
    <xf numFmtId="0" fontId="2" fillId="0" borderId="0" xfId="0" applyFont="1" applyAlignment="1"/>
    <xf numFmtId="0" fontId="2" fillId="3" borderId="0" xfId="0" applyFont="1" applyFill="1" applyAlignment="1"/>
    <xf numFmtId="0" fontId="2" fillId="3" borderId="0" xfId="0" applyFont="1" applyFill="1" applyAlignment="1"/>
    <xf numFmtId="0" fontId="2" fillId="3" borderId="0" xfId="0" applyFont="1" applyFill="1" applyAlignment="1">
      <alignment wrapText="1"/>
    </xf>
    <xf numFmtId="0" fontId="2" fillId="3"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5" borderId="0" xfId="0" applyFont="1" applyFill="1" applyAlignment="1">
      <alignment wrapText="1"/>
    </xf>
    <xf numFmtId="0" fontId="2" fillId="2" borderId="0" xfId="0" applyFont="1" applyFill="1" applyAlignment="1"/>
    <xf numFmtId="0" fontId="2" fillId="2" borderId="5" xfId="0" applyFont="1" applyFill="1" applyBorder="1" applyAlignment="1"/>
    <xf numFmtId="0" fontId="1" fillId="2" borderId="0" xfId="0" applyFont="1" applyFill="1" applyAlignment="1"/>
    <xf numFmtId="0" fontId="2" fillId="3" borderId="5" xfId="0" applyFont="1" applyFill="1" applyBorder="1" applyAlignment="1">
      <alignment wrapText="1"/>
    </xf>
    <xf numFmtId="0" fontId="2" fillId="2" borderId="7" xfId="0" applyFont="1" applyFill="1" applyBorder="1" applyAlignment="1"/>
    <xf numFmtId="0" fontId="2" fillId="3" borderId="7" xfId="0" applyFont="1" applyFill="1" applyBorder="1" applyAlignment="1">
      <alignment wrapText="1"/>
    </xf>
    <xf numFmtId="0" fontId="2" fillId="3" borderId="8" xfId="0" applyFont="1" applyFill="1" applyBorder="1" applyAlignment="1">
      <alignment wrapText="1"/>
    </xf>
    <xf numFmtId="0" fontId="2" fillId="0" borderId="5" xfId="0" applyFont="1" applyBorder="1" applyAlignment="1"/>
    <xf numFmtId="0" fontId="2" fillId="0" borderId="7" xfId="0" applyFont="1" applyBorder="1" applyAlignment="1"/>
    <xf numFmtId="0" fontId="2" fillId="0" borderId="8" xfId="0" applyFont="1" applyBorder="1" applyAlignment="1"/>
    <xf numFmtId="0" fontId="2" fillId="0" borderId="7" xfId="0" applyFont="1" applyBorder="1"/>
    <xf numFmtId="0" fontId="2" fillId="4"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1" fillId="0" borderId="0" xfId="0" applyFont="1" applyAlignment="1">
      <alignment wrapText="1"/>
    </xf>
    <xf numFmtId="0" fontId="1" fillId="0" borderId="0" xfId="0" applyFont="1" applyAlignment="1"/>
    <xf numFmtId="0" fontId="4" fillId="0" borderId="9" xfId="0" applyFont="1" applyBorder="1" applyAlignment="1">
      <alignment wrapText="1"/>
    </xf>
    <xf numFmtId="0" fontId="5" fillId="0" borderId="0" xfId="0" applyFont="1" applyAlignment="1"/>
    <xf numFmtId="0" fontId="5" fillId="0" borderId="0" xfId="0" applyFont="1" applyAlignment="1"/>
    <xf numFmtId="0" fontId="6" fillId="0" borderId="9" xfId="0" applyFont="1" applyBorder="1" applyAlignment="1">
      <alignment horizontal="right" wrapText="1"/>
    </xf>
    <xf numFmtId="0" fontId="5" fillId="0" borderId="0" xfId="0" applyFont="1" applyAlignment="1">
      <alignment horizontal="right"/>
    </xf>
    <xf numFmtId="0" fontId="2" fillId="4" borderId="0" xfId="0" applyFont="1" applyFill="1" applyAlignment="1">
      <alignment wrapText="1"/>
    </xf>
    <xf numFmtId="0" fontId="6" fillId="0" borderId="9" xfId="0" applyFont="1" applyBorder="1" applyAlignment="1">
      <alignment horizontal="right"/>
    </xf>
    <xf numFmtId="0" fontId="2" fillId="0" borderId="2" xfId="0" applyFont="1" applyBorder="1"/>
    <xf numFmtId="0" fontId="0" fillId="0" borderId="0" xfId="0" applyFont="1" applyAlignment="1"/>
    <xf numFmtId="0" fontId="1" fillId="2" borderId="4" xfId="0" applyFont="1" applyFill="1" applyBorder="1" applyAlignment="1">
      <alignment vertical="center" wrapText="1"/>
    </xf>
    <xf numFmtId="0" fontId="1" fillId="2" borderId="4" xfId="0" applyFont="1" applyFill="1" applyBorder="1" applyAlignment="1">
      <alignment vertical="center" wrapText="1"/>
    </xf>
    <xf numFmtId="0" fontId="2" fillId="0" borderId="4" xfId="0" applyFont="1" applyBorder="1"/>
    <xf numFmtId="0" fontId="2" fillId="0" borderId="6" xfId="0" applyFont="1" applyBorder="1"/>
    <xf numFmtId="0" fontId="1" fillId="4" borderId="1" xfId="0" applyFont="1" applyFill="1" applyBorder="1" applyAlignment="1">
      <alignment horizontal="center" vertical="center"/>
    </xf>
    <xf numFmtId="0" fontId="2" fillId="0" borderId="2" xfId="0" applyFont="1" applyBorder="1"/>
    <xf numFmtId="0" fontId="0" fillId="0" borderId="0" xfId="0" applyFont="1" applyAlignment="1"/>
    <xf numFmtId="0" fontId="1" fillId="2" borderId="2" xfId="0" applyFont="1" applyFill="1" applyBorder="1" applyAlignment="1">
      <alignment horizontal="center"/>
    </xf>
    <xf numFmtId="0" fontId="2" fillId="0" borderId="3" xfId="0" applyFont="1" applyBorder="1"/>
    <xf numFmtId="0" fontId="6" fillId="0" borderId="0" xfId="0" applyFont="1" applyAlignment="1"/>
    <xf numFmtId="0" fontId="6" fillId="9" borderId="0" xfId="0" applyFont="1" applyFill="1" applyAlignment="1"/>
    <xf numFmtId="0" fontId="0" fillId="9"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1006"/>
  <sheetViews>
    <sheetView topLeftCell="A6" workbookViewId="0"/>
  </sheetViews>
  <sheetFormatPr defaultColWidth="14.41015625" defaultRowHeight="15.75" customHeight="1"/>
  <cols>
    <col min="1" max="1" width="26.703125" customWidth="1"/>
    <col min="2" max="2" width="25.5859375" customWidth="1"/>
    <col min="3" max="3" width="16.703125" customWidth="1"/>
    <col min="5" max="5" width="16.41015625" customWidth="1"/>
    <col min="6" max="6" width="16" customWidth="1"/>
    <col min="7" max="7" width="20.41015625" customWidth="1"/>
    <col min="8" max="8" width="20.1171875" customWidth="1"/>
    <col min="9" max="9" width="20.29296875" customWidth="1"/>
    <col min="10" max="10" width="19.87890625" customWidth="1"/>
    <col min="11" max="11" width="29.1171875" customWidth="1"/>
    <col min="12" max="12" width="16.1171875" customWidth="1"/>
    <col min="14" max="14" width="17.703125" customWidth="1"/>
    <col min="15" max="15" width="15.703125" customWidth="1"/>
    <col min="16" max="16" width="158.5859375" customWidth="1"/>
    <col min="17" max="17" width="103.87890625" customWidth="1"/>
  </cols>
  <sheetData>
    <row r="1" spans="1:34" ht="15.75" customHeight="1">
      <c r="A1" s="1" t="s">
        <v>0</v>
      </c>
      <c r="B1" s="2" t="s">
        <v>2</v>
      </c>
      <c r="C1" s="2" t="s">
        <v>3</v>
      </c>
      <c r="D1" s="2" t="s">
        <v>4</v>
      </c>
      <c r="E1" s="2"/>
      <c r="F1" s="2"/>
      <c r="G1" s="2"/>
      <c r="H1" s="2"/>
      <c r="I1" s="3"/>
      <c r="J1" s="3"/>
      <c r="K1" s="3"/>
      <c r="L1" s="3"/>
      <c r="M1" s="2"/>
      <c r="N1" s="2"/>
      <c r="O1" s="2"/>
      <c r="P1" s="2"/>
      <c r="Q1" s="2"/>
      <c r="R1" s="3"/>
      <c r="S1" s="3"/>
      <c r="T1" s="3"/>
      <c r="U1" s="3"/>
      <c r="V1" s="3"/>
      <c r="W1" s="3"/>
      <c r="X1" s="3"/>
      <c r="Y1" s="3"/>
      <c r="Z1" s="3"/>
      <c r="AA1" s="3"/>
      <c r="AB1" s="3"/>
      <c r="AC1" s="3"/>
      <c r="AD1" s="3"/>
      <c r="AE1" s="3"/>
      <c r="AF1" s="3"/>
      <c r="AG1" s="3"/>
      <c r="AH1" s="3"/>
    </row>
    <row r="2" spans="1:34" ht="15.75" customHeight="1">
      <c r="A2" s="4">
        <v>1</v>
      </c>
      <c r="B2" s="5" t="s">
        <v>5</v>
      </c>
      <c r="C2" s="5">
        <v>660</v>
      </c>
      <c r="D2" s="5" t="s">
        <v>6</v>
      </c>
      <c r="E2" s="5"/>
      <c r="F2" s="5"/>
      <c r="G2" s="5"/>
      <c r="H2" s="5"/>
      <c r="I2" s="6"/>
      <c r="J2" s="6"/>
      <c r="K2" s="6"/>
      <c r="L2" s="6"/>
      <c r="M2" s="5"/>
      <c r="N2" s="5"/>
      <c r="O2" s="5"/>
      <c r="P2" s="5"/>
      <c r="Q2" s="5"/>
      <c r="R2" s="6"/>
      <c r="S2" s="6"/>
      <c r="T2" s="6"/>
      <c r="U2" s="6"/>
      <c r="V2" s="6"/>
      <c r="W2" s="6"/>
      <c r="X2" s="6"/>
      <c r="Y2" s="6"/>
      <c r="Z2" s="6"/>
      <c r="AA2" s="6"/>
      <c r="AB2" s="6"/>
      <c r="AC2" s="6"/>
      <c r="AD2" s="6"/>
      <c r="AE2" s="6"/>
      <c r="AF2" s="6"/>
      <c r="AG2" s="6"/>
      <c r="AH2" s="6"/>
    </row>
    <row r="3" spans="1:34" ht="15.75" customHeight="1">
      <c r="A3" s="5">
        <v>2</v>
      </c>
      <c r="B3" s="5" t="s">
        <v>7</v>
      </c>
      <c r="C3" s="5"/>
      <c r="D3" s="5" t="s">
        <v>8</v>
      </c>
      <c r="E3" s="5"/>
      <c r="F3" s="5"/>
      <c r="G3" s="5"/>
      <c r="H3" s="5"/>
      <c r="I3" s="6"/>
      <c r="J3" s="6"/>
      <c r="K3" s="6"/>
      <c r="L3" s="6"/>
      <c r="M3" s="5"/>
      <c r="N3" s="5"/>
      <c r="O3" s="5"/>
      <c r="P3" s="5"/>
      <c r="Q3" s="5"/>
      <c r="R3" s="6"/>
      <c r="S3" s="6"/>
      <c r="T3" s="6"/>
      <c r="U3" s="6"/>
      <c r="V3" s="6"/>
      <c r="W3" s="6"/>
      <c r="X3" s="6"/>
      <c r="Y3" s="6"/>
      <c r="Z3" s="6"/>
      <c r="AA3" s="6"/>
      <c r="AB3" s="6"/>
      <c r="AC3" s="6"/>
      <c r="AD3" s="6"/>
      <c r="AE3" s="6"/>
      <c r="AF3" s="6"/>
      <c r="AG3" s="6"/>
      <c r="AH3" s="6"/>
    </row>
    <row r="4" spans="1:34" ht="15.75" customHeight="1">
      <c r="A4" s="5">
        <v>3</v>
      </c>
      <c r="B4" s="5"/>
      <c r="C4" s="5"/>
      <c r="D4" s="5"/>
      <c r="E4" s="5"/>
      <c r="F4" s="5"/>
      <c r="G4" s="5"/>
      <c r="H4" s="5"/>
      <c r="I4" s="5" t="s">
        <v>9</v>
      </c>
      <c r="J4" s="6"/>
      <c r="K4" s="6"/>
      <c r="L4" s="6"/>
      <c r="M4" s="5"/>
      <c r="N4" s="5"/>
      <c r="O4" s="5"/>
      <c r="P4" s="5"/>
      <c r="Q4" s="5"/>
      <c r="R4" s="6"/>
      <c r="S4" s="6"/>
      <c r="T4" s="6"/>
      <c r="U4" s="6"/>
      <c r="V4" s="6"/>
      <c r="W4" s="6"/>
      <c r="X4" s="6"/>
      <c r="Y4" s="6"/>
      <c r="Z4" s="6"/>
      <c r="AA4" s="6"/>
      <c r="AB4" s="6"/>
      <c r="AC4" s="6"/>
      <c r="AD4" s="6"/>
      <c r="AE4" s="6"/>
      <c r="AF4" s="6"/>
      <c r="AG4" s="6"/>
      <c r="AH4" s="6"/>
    </row>
    <row r="5" spans="1:34" ht="15.75" customHeight="1">
      <c r="A5" s="7"/>
      <c r="B5" s="7"/>
      <c r="C5" s="7"/>
      <c r="D5" s="7"/>
      <c r="E5" s="7"/>
      <c r="F5" s="7"/>
      <c r="G5" s="7"/>
      <c r="H5" s="7"/>
      <c r="I5" s="8"/>
      <c r="J5" s="8"/>
      <c r="K5" s="8"/>
      <c r="L5" s="8"/>
      <c r="M5" s="7"/>
      <c r="N5" s="7"/>
      <c r="O5" s="7"/>
      <c r="P5" s="7"/>
      <c r="Q5" s="7"/>
      <c r="R5" s="8"/>
      <c r="S5" s="8"/>
      <c r="T5" s="8"/>
      <c r="U5" s="8"/>
      <c r="V5" s="8"/>
      <c r="W5" s="8"/>
      <c r="X5" s="8"/>
      <c r="Y5" s="8"/>
      <c r="Z5" s="8"/>
      <c r="AA5" s="8"/>
      <c r="AB5" s="8"/>
      <c r="AC5" s="8"/>
      <c r="AD5" s="8"/>
      <c r="AE5" s="8"/>
      <c r="AF5" s="8"/>
      <c r="AG5" s="8"/>
      <c r="AH5" s="8"/>
    </row>
    <row r="6" spans="1:34" ht="15.75" customHeight="1">
      <c r="A6" s="2"/>
      <c r="B6" s="2"/>
      <c r="C6" s="2"/>
      <c r="D6" s="2"/>
      <c r="E6" s="2" t="s">
        <v>10</v>
      </c>
      <c r="F6" s="2"/>
      <c r="G6" s="2"/>
      <c r="H6" s="2"/>
      <c r="I6" s="3"/>
      <c r="J6" s="3"/>
      <c r="K6" s="3"/>
      <c r="L6" s="3"/>
      <c r="M6" s="2"/>
      <c r="N6" s="2"/>
      <c r="O6" s="2"/>
      <c r="P6" s="2"/>
      <c r="Q6" s="2"/>
      <c r="R6" s="3"/>
      <c r="S6" s="3"/>
      <c r="T6" s="3"/>
      <c r="U6" s="3"/>
      <c r="V6" s="3"/>
      <c r="W6" s="3"/>
      <c r="X6" s="3"/>
      <c r="Y6" s="3"/>
      <c r="Z6" s="3"/>
      <c r="AA6" s="3"/>
      <c r="AB6" s="3"/>
      <c r="AC6" s="3"/>
      <c r="AD6" s="3"/>
      <c r="AE6" s="3"/>
      <c r="AF6" s="3"/>
      <c r="AG6" s="3"/>
      <c r="AH6" s="3"/>
    </row>
    <row r="7" spans="1:34" ht="15.75" customHeight="1">
      <c r="A7" s="2" t="s">
        <v>11</v>
      </c>
      <c r="B7" s="2" t="s">
        <v>12</v>
      </c>
      <c r="C7" s="2" t="s">
        <v>13</v>
      </c>
      <c r="D7" s="2" t="s">
        <v>14</v>
      </c>
      <c r="E7" s="2" t="s">
        <v>15</v>
      </c>
      <c r="F7" s="2" t="s">
        <v>16</v>
      </c>
      <c r="G7" s="2" t="s">
        <v>17</v>
      </c>
      <c r="H7" s="2" t="s">
        <v>18</v>
      </c>
      <c r="I7" s="2" t="s">
        <v>19</v>
      </c>
      <c r="J7" s="2" t="s">
        <v>20</v>
      </c>
      <c r="K7" s="2" t="s">
        <v>21</v>
      </c>
      <c r="L7" s="3"/>
      <c r="M7" s="2" t="s">
        <v>14</v>
      </c>
      <c r="N7" s="2" t="s">
        <v>12</v>
      </c>
      <c r="O7" s="2" t="s">
        <v>22</v>
      </c>
      <c r="P7" s="2" t="s">
        <v>23</v>
      </c>
      <c r="Q7" s="2"/>
      <c r="R7" s="3"/>
      <c r="S7" s="3"/>
      <c r="T7" s="3"/>
      <c r="U7" s="3"/>
      <c r="V7" s="3"/>
      <c r="W7" s="3"/>
      <c r="X7" s="3"/>
      <c r="Y7" s="3"/>
      <c r="Z7" s="3"/>
      <c r="AA7" s="3"/>
      <c r="AB7" s="3"/>
      <c r="AC7" s="3"/>
      <c r="AD7" s="3"/>
      <c r="AE7" s="3"/>
      <c r="AF7" s="3"/>
      <c r="AG7" s="3"/>
      <c r="AH7" s="3"/>
    </row>
    <row r="8" spans="1:34" ht="15.75" customHeight="1">
      <c r="A8" s="9">
        <v>1</v>
      </c>
      <c r="B8" s="9" t="s">
        <v>24</v>
      </c>
      <c r="C8" s="9">
        <v>0</v>
      </c>
      <c r="D8" s="9">
        <v>1</v>
      </c>
      <c r="E8" s="9">
        <v>9</v>
      </c>
      <c r="F8" s="9">
        <v>11</v>
      </c>
      <c r="G8" s="9">
        <v>85</v>
      </c>
      <c r="H8" s="9">
        <v>180</v>
      </c>
      <c r="I8" s="10">
        <f t="shared" ref="I8:I27" si="0">F8+G8</f>
        <v>96</v>
      </c>
      <c r="J8" s="10">
        <f t="shared" ref="J8:J27" si="1">F8+H8</f>
        <v>191</v>
      </c>
      <c r="K8" s="9">
        <v>9</v>
      </c>
      <c r="L8" s="10"/>
      <c r="M8" s="9">
        <v>1</v>
      </c>
      <c r="N8" s="9" t="s">
        <v>25</v>
      </c>
      <c r="O8" s="9">
        <v>109</v>
      </c>
      <c r="P8" s="10"/>
      <c r="Q8" s="10"/>
      <c r="R8" s="10"/>
      <c r="S8" s="10"/>
      <c r="T8" s="10"/>
      <c r="U8" s="10"/>
      <c r="V8" s="10"/>
      <c r="W8" s="10"/>
      <c r="X8" s="10"/>
      <c r="Y8" s="10"/>
      <c r="Z8" s="10"/>
      <c r="AA8" s="10"/>
      <c r="AB8" s="10"/>
      <c r="AC8" s="10"/>
      <c r="AD8" s="10"/>
      <c r="AE8" s="10"/>
      <c r="AF8" s="10"/>
      <c r="AG8" s="10"/>
      <c r="AH8" s="10"/>
    </row>
    <row r="9" spans="1:34" ht="15.75" customHeight="1">
      <c r="A9" s="9">
        <v>2</v>
      </c>
      <c r="B9" s="9" t="s">
        <v>26</v>
      </c>
      <c r="C9" s="9">
        <v>0</v>
      </c>
      <c r="D9" s="9">
        <v>1</v>
      </c>
      <c r="E9" s="9">
        <v>9.5</v>
      </c>
      <c r="F9" s="9">
        <v>8</v>
      </c>
      <c r="G9" s="9">
        <v>50</v>
      </c>
      <c r="H9" s="9">
        <v>55</v>
      </c>
      <c r="I9" s="10">
        <f t="shared" si="0"/>
        <v>58</v>
      </c>
      <c r="J9" s="10">
        <f t="shared" si="1"/>
        <v>63</v>
      </c>
      <c r="K9" s="9">
        <v>7</v>
      </c>
      <c r="L9" s="10"/>
      <c r="M9" s="9">
        <v>2</v>
      </c>
      <c r="N9" s="9" t="s">
        <v>27</v>
      </c>
      <c r="O9" s="9">
        <v>109</v>
      </c>
      <c r="P9" s="10"/>
      <c r="Q9" s="10"/>
      <c r="R9" s="10"/>
      <c r="S9" s="10"/>
      <c r="T9" s="10"/>
      <c r="U9" s="10"/>
      <c r="V9" s="10"/>
      <c r="W9" s="10"/>
      <c r="X9" s="10"/>
      <c r="Y9" s="10"/>
      <c r="Z9" s="10"/>
      <c r="AA9" s="10"/>
      <c r="AB9" s="10"/>
      <c r="AC9" s="10"/>
      <c r="AD9" s="10"/>
      <c r="AE9" s="10"/>
      <c r="AF9" s="10"/>
      <c r="AG9" s="10"/>
      <c r="AH9" s="10"/>
    </row>
    <row r="10" spans="1:34" ht="15.75" customHeight="1">
      <c r="A10" s="9">
        <v>3</v>
      </c>
      <c r="B10" s="9" t="s">
        <v>28</v>
      </c>
      <c r="C10" s="4">
        <v>0</v>
      </c>
      <c r="D10" s="9">
        <v>1</v>
      </c>
      <c r="E10" s="9">
        <v>8.5</v>
      </c>
      <c r="F10" s="9">
        <v>3</v>
      </c>
      <c r="G10" s="9">
        <v>60</v>
      </c>
      <c r="H10" s="9">
        <v>175</v>
      </c>
      <c r="I10" s="10">
        <f t="shared" si="0"/>
        <v>63</v>
      </c>
      <c r="J10" s="10">
        <f t="shared" si="1"/>
        <v>178</v>
      </c>
      <c r="K10" s="9">
        <v>8</v>
      </c>
      <c r="L10" s="10"/>
      <c r="M10" s="9">
        <v>3</v>
      </c>
      <c r="N10" s="9" t="s">
        <v>29</v>
      </c>
      <c r="O10" s="9">
        <v>109</v>
      </c>
      <c r="P10" s="10"/>
      <c r="Q10" s="10"/>
      <c r="R10" s="10"/>
      <c r="S10" s="10"/>
      <c r="T10" s="10"/>
      <c r="U10" s="10"/>
      <c r="V10" s="10"/>
      <c r="W10" s="10"/>
      <c r="X10" s="10"/>
      <c r="Y10" s="10"/>
      <c r="Z10" s="10"/>
      <c r="AA10" s="10"/>
      <c r="AB10" s="10"/>
      <c r="AC10" s="10"/>
      <c r="AD10" s="10"/>
      <c r="AE10" s="10"/>
      <c r="AF10" s="10"/>
      <c r="AG10" s="10"/>
      <c r="AH10" s="10"/>
    </row>
    <row r="11" spans="1:34" ht="15.75" customHeight="1">
      <c r="A11" s="9">
        <v>4</v>
      </c>
      <c r="B11" s="11" t="s">
        <v>30</v>
      </c>
      <c r="C11" s="9">
        <v>1</v>
      </c>
      <c r="D11" s="9">
        <v>1</v>
      </c>
      <c r="E11" s="9">
        <v>10</v>
      </c>
      <c r="F11" s="9">
        <v>3</v>
      </c>
      <c r="G11" s="9">
        <v>110</v>
      </c>
      <c r="H11" s="9">
        <v>150</v>
      </c>
      <c r="I11" s="10">
        <f t="shared" si="0"/>
        <v>113</v>
      </c>
      <c r="J11" s="10">
        <f t="shared" si="1"/>
        <v>153</v>
      </c>
      <c r="K11" s="9">
        <v>7</v>
      </c>
      <c r="L11" s="10"/>
      <c r="M11" s="9">
        <v>4</v>
      </c>
      <c r="N11" s="9" t="s">
        <v>31</v>
      </c>
      <c r="O11" s="9">
        <v>109</v>
      </c>
      <c r="P11" s="9" t="s">
        <v>32</v>
      </c>
      <c r="Q11" s="10"/>
      <c r="R11" s="10"/>
      <c r="S11" s="10"/>
      <c r="T11" s="10"/>
      <c r="U11" s="10"/>
      <c r="V11" s="10"/>
      <c r="W11" s="10"/>
      <c r="X11" s="10"/>
      <c r="Y11" s="10"/>
      <c r="Z11" s="10"/>
      <c r="AA11" s="10"/>
      <c r="AB11" s="10"/>
      <c r="AC11" s="10"/>
      <c r="AD11" s="10"/>
      <c r="AE11" s="10"/>
      <c r="AF11" s="10"/>
      <c r="AG11" s="10"/>
      <c r="AH11" s="10"/>
    </row>
    <row r="12" spans="1:34" ht="15.75" customHeight="1">
      <c r="A12" s="9">
        <v>5</v>
      </c>
      <c r="B12" s="12" t="s">
        <v>33</v>
      </c>
      <c r="C12" s="9">
        <v>0</v>
      </c>
      <c r="D12" s="9">
        <v>1</v>
      </c>
      <c r="E12" s="9">
        <v>6</v>
      </c>
      <c r="F12" s="9">
        <v>11</v>
      </c>
      <c r="G12" s="9">
        <v>30</v>
      </c>
      <c r="H12" s="9">
        <v>45</v>
      </c>
      <c r="I12" s="10">
        <f t="shared" si="0"/>
        <v>41</v>
      </c>
      <c r="J12" s="10">
        <f t="shared" si="1"/>
        <v>56</v>
      </c>
      <c r="K12" s="9">
        <v>8</v>
      </c>
      <c r="L12" s="10"/>
      <c r="M12" s="9">
        <v>5</v>
      </c>
      <c r="N12" s="9" t="s">
        <v>34</v>
      </c>
      <c r="O12" s="9">
        <v>169</v>
      </c>
      <c r="P12" s="10"/>
      <c r="Q12" s="10"/>
      <c r="R12" s="10"/>
      <c r="S12" s="10"/>
      <c r="T12" s="10"/>
      <c r="U12" s="10"/>
      <c r="V12" s="10"/>
      <c r="W12" s="10"/>
      <c r="X12" s="10"/>
      <c r="Y12" s="10"/>
      <c r="Z12" s="10"/>
      <c r="AA12" s="10"/>
      <c r="AB12" s="10"/>
      <c r="AC12" s="10"/>
      <c r="AD12" s="10"/>
      <c r="AE12" s="10"/>
      <c r="AF12" s="10"/>
      <c r="AG12" s="10"/>
      <c r="AH12" s="10"/>
    </row>
    <row r="13" spans="1:34" ht="15.75" customHeight="1">
      <c r="A13" s="9">
        <v>6</v>
      </c>
      <c r="B13" s="11" t="s">
        <v>35</v>
      </c>
      <c r="C13" s="9">
        <v>0</v>
      </c>
      <c r="D13" s="9">
        <v>2</v>
      </c>
      <c r="E13" s="9">
        <v>6.5</v>
      </c>
      <c r="F13" s="9">
        <v>15</v>
      </c>
      <c r="G13" s="9">
        <v>20</v>
      </c>
      <c r="H13" s="9">
        <v>35</v>
      </c>
      <c r="I13" s="10">
        <f t="shared" si="0"/>
        <v>35</v>
      </c>
      <c r="J13" s="10">
        <f t="shared" si="1"/>
        <v>50</v>
      </c>
      <c r="K13" s="9">
        <v>2</v>
      </c>
      <c r="L13" s="10"/>
      <c r="M13" s="10"/>
      <c r="N13" s="10"/>
      <c r="O13" s="10"/>
      <c r="P13" s="9" t="s">
        <v>36</v>
      </c>
      <c r="Q13" s="10"/>
      <c r="R13" s="10"/>
      <c r="S13" s="10"/>
      <c r="T13" s="10"/>
      <c r="U13" s="10"/>
      <c r="V13" s="10"/>
      <c r="W13" s="10"/>
      <c r="X13" s="10"/>
      <c r="Y13" s="10"/>
      <c r="Z13" s="10"/>
      <c r="AA13" s="10"/>
      <c r="AB13" s="10"/>
      <c r="AC13" s="10"/>
      <c r="AD13" s="10"/>
      <c r="AE13" s="10"/>
      <c r="AF13" s="10"/>
      <c r="AG13" s="10"/>
      <c r="AH13" s="10"/>
    </row>
    <row r="14" spans="1:34" ht="15.75" customHeight="1">
      <c r="A14" s="9">
        <v>7</v>
      </c>
      <c r="B14" s="11" t="s">
        <v>37</v>
      </c>
      <c r="C14" s="9">
        <v>0</v>
      </c>
      <c r="D14" s="9">
        <v>2</v>
      </c>
      <c r="E14" s="9">
        <v>5</v>
      </c>
      <c r="F14" s="9">
        <v>6</v>
      </c>
      <c r="G14" s="9">
        <v>45</v>
      </c>
      <c r="H14" s="9">
        <v>50</v>
      </c>
      <c r="I14" s="10">
        <f t="shared" si="0"/>
        <v>51</v>
      </c>
      <c r="J14" s="10">
        <f t="shared" si="1"/>
        <v>56</v>
      </c>
      <c r="K14" s="9">
        <v>4</v>
      </c>
      <c r="L14" s="10"/>
      <c r="M14" s="10"/>
      <c r="N14" s="10"/>
      <c r="O14" s="10"/>
      <c r="P14" s="10"/>
      <c r="Q14" s="10"/>
      <c r="R14" s="10"/>
      <c r="S14" s="10"/>
      <c r="T14" s="10"/>
      <c r="U14" s="10"/>
      <c r="V14" s="10"/>
      <c r="W14" s="10"/>
      <c r="X14" s="10"/>
      <c r="Y14" s="10"/>
      <c r="Z14" s="10"/>
      <c r="AA14" s="10"/>
      <c r="AB14" s="10"/>
      <c r="AC14" s="10"/>
      <c r="AD14" s="10"/>
      <c r="AE14" s="10"/>
      <c r="AF14" s="10"/>
      <c r="AG14" s="10"/>
      <c r="AH14" s="10"/>
    </row>
    <row r="15" spans="1:34" ht="15.75" customHeight="1">
      <c r="A15" s="9">
        <v>8</v>
      </c>
      <c r="B15" s="9" t="s">
        <v>38</v>
      </c>
      <c r="C15" s="9">
        <v>0</v>
      </c>
      <c r="D15" s="9">
        <v>2</v>
      </c>
      <c r="E15" s="9">
        <v>6.5</v>
      </c>
      <c r="F15" s="9">
        <v>4</v>
      </c>
      <c r="G15" s="9">
        <v>80</v>
      </c>
      <c r="H15" s="9">
        <v>85</v>
      </c>
      <c r="I15" s="10">
        <f t="shared" si="0"/>
        <v>84</v>
      </c>
      <c r="J15" s="10">
        <f t="shared" si="1"/>
        <v>89</v>
      </c>
      <c r="K15" s="9">
        <v>7</v>
      </c>
      <c r="L15" s="10"/>
      <c r="M15" s="10"/>
      <c r="N15" s="10"/>
      <c r="O15" s="10"/>
      <c r="P15" s="10"/>
      <c r="Q15" s="10"/>
      <c r="R15" s="10"/>
      <c r="S15" s="10"/>
      <c r="T15" s="10"/>
      <c r="U15" s="10"/>
      <c r="V15" s="10"/>
      <c r="W15" s="10"/>
      <c r="X15" s="10"/>
      <c r="Y15" s="10"/>
      <c r="Z15" s="10"/>
      <c r="AA15" s="10"/>
      <c r="AB15" s="10"/>
      <c r="AC15" s="10"/>
      <c r="AD15" s="10"/>
      <c r="AE15" s="10"/>
      <c r="AF15" s="10"/>
      <c r="AG15" s="10"/>
      <c r="AH15" s="10"/>
    </row>
    <row r="16" spans="1:34" ht="15.75" customHeight="1">
      <c r="A16" s="9">
        <v>9</v>
      </c>
      <c r="B16" s="11" t="s">
        <v>39</v>
      </c>
      <c r="C16" s="9">
        <v>0</v>
      </c>
      <c r="D16" s="9">
        <v>2</v>
      </c>
      <c r="E16" s="9">
        <v>4</v>
      </c>
      <c r="F16" s="9">
        <v>14</v>
      </c>
      <c r="G16" s="9">
        <v>15</v>
      </c>
      <c r="H16" s="9">
        <v>25</v>
      </c>
      <c r="I16" s="10">
        <f t="shared" si="0"/>
        <v>29</v>
      </c>
      <c r="J16" s="10">
        <f t="shared" si="1"/>
        <v>39</v>
      </c>
      <c r="K16" s="9">
        <v>6</v>
      </c>
      <c r="L16" s="10"/>
      <c r="M16" s="10"/>
      <c r="N16" s="10"/>
      <c r="O16" s="10"/>
      <c r="P16" s="10"/>
      <c r="Q16" s="10"/>
      <c r="R16" s="10"/>
      <c r="S16" s="10"/>
      <c r="T16" s="10"/>
      <c r="U16" s="10"/>
      <c r="V16" s="10"/>
      <c r="W16" s="10"/>
      <c r="X16" s="10"/>
      <c r="Y16" s="10"/>
      <c r="Z16" s="10"/>
      <c r="AA16" s="10"/>
      <c r="AB16" s="10"/>
      <c r="AC16" s="10"/>
      <c r="AD16" s="10"/>
      <c r="AE16" s="10"/>
      <c r="AF16" s="10"/>
      <c r="AG16" s="10"/>
      <c r="AH16" s="10"/>
    </row>
    <row r="17" spans="1:34" ht="15.75" customHeight="1">
      <c r="A17" s="9">
        <v>10</v>
      </c>
      <c r="B17" s="9" t="s">
        <v>40</v>
      </c>
      <c r="C17" s="9">
        <v>1</v>
      </c>
      <c r="D17" s="9">
        <v>2</v>
      </c>
      <c r="E17" s="9">
        <v>10</v>
      </c>
      <c r="F17" s="9">
        <v>5</v>
      </c>
      <c r="G17" s="9">
        <v>40</v>
      </c>
      <c r="H17" s="9">
        <v>70</v>
      </c>
      <c r="I17" s="10">
        <f t="shared" si="0"/>
        <v>45</v>
      </c>
      <c r="J17" s="10">
        <f t="shared" si="1"/>
        <v>75</v>
      </c>
      <c r="K17" s="9">
        <v>6</v>
      </c>
      <c r="L17" s="10"/>
      <c r="M17" s="10"/>
      <c r="N17" s="10"/>
      <c r="O17" s="10"/>
      <c r="P17" s="10"/>
      <c r="Q17" s="10"/>
      <c r="R17" s="10"/>
      <c r="S17" s="10"/>
      <c r="T17" s="10"/>
      <c r="U17" s="10"/>
      <c r="V17" s="10"/>
      <c r="W17" s="10"/>
      <c r="X17" s="10"/>
      <c r="Y17" s="10"/>
      <c r="Z17" s="10"/>
      <c r="AA17" s="10"/>
      <c r="AB17" s="10"/>
      <c r="AC17" s="10"/>
      <c r="AD17" s="10"/>
      <c r="AE17" s="10"/>
      <c r="AF17" s="10"/>
      <c r="AG17" s="10"/>
      <c r="AH17" s="10"/>
    </row>
    <row r="18" spans="1:34" ht="15.75" customHeight="1">
      <c r="A18" s="9">
        <v>11</v>
      </c>
      <c r="B18" s="9" t="s">
        <v>41</v>
      </c>
      <c r="C18" s="9">
        <v>1</v>
      </c>
      <c r="D18" s="9">
        <v>3</v>
      </c>
      <c r="E18" s="9">
        <v>10</v>
      </c>
      <c r="F18" s="9">
        <v>5</v>
      </c>
      <c r="G18" s="9">
        <v>85</v>
      </c>
      <c r="H18" s="9">
        <v>95</v>
      </c>
      <c r="I18" s="10">
        <f t="shared" si="0"/>
        <v>90</v>
      </c>
      <c r="J18" s="10">
        <f t="shared" si="1"/>
        <v>100</v>
      </c>
      <c r="K18" s="9">
        <v>5</v>
      </c>
      <c r="L18" s="10"/>
      <c r="M18" s="10"/>
      <c r="N18" s="10"/>
      <c r="O18" s="10"/>
      <c r="P18" s="9" t="s">
        <v>42</v>
      </c>
      <c r="Q18" s="10"/>
      <c r="R18" s="10"/>
      <c r="S18" s="10"/>
      <c r="T18" s="10"/>
      <c r="U18" s="10"/>
      <c r="V18" s="10"/>
      <c r="W18" s="10"/>
      <c r="X18" s="10"/>
      <c r="Y18" s="10"/>
      <c r="Z18" s="10"/>
      <c r="AA18" s="10"/>
      <c r="AB18" s="10"/>
      <c r="AC18" s="10"/>
      <c r="AD18" s="10"/>
      <c r="AE18" s="10"/>
      <c r="AF18" s="10"/>
      <c r="AG18" s="10"/>
      <c r="AH18" s="10"/>
    </row>
    <row r="19" spans="1:34" ht="15.75" customHeight="1">
      <c r="A19" s="9">
        <v>12</v>
      </c>
      <c r="B19" s="11" t="s">
        <v>43</v>
      </c>
      <c r="C19" s="9">
        <v>0</v>
      </c>
      <c r="D19" s="9">
        <v>3</v>
      </c>
      <c r="E19" s="9">
        <v>9</v>
      </c>
      <c r="F19" s="9">
        <v>8</v>
      </c>
      <c r="G19" s="9">
        <v>50</v>
      </c>
      <c r="H19" s="9">
        <v>75</v>
      </c>
      <c r="I19" s="10">
        <f t="shared" si="0"/>
        <v>58</v>
      </c>
      <c r="J19" s="10">
        <f t="shared" si="1"/>
        <v>83</v>
      </c>
      <c r="K19" s="9">
        <v>7</v>
      </c>
      <c r="L19" s="10"/>
      <c r="M19" s="10"/>
      <c r="N19" s="10"/>
      <c r="O19" s="10"/>
      <c r="P19" s="10"/>
      <c r="Q19" s="10"/>
      <c r="R19" s="10"/>
      <c r="S19" s="10"/>
      <c r="T19" s="10"/>
      <c r="U19" s="10"/>
      <c r="V19" s="10"/>
      <c r="W19" s="10"/>
      <c r="X19" s="10"/>
      <c r="Y19" s="10"/>
      <c r="Z19" s="10"/>
      <c r="AA19" s="10"/>
      <c r="AB19" s="10"/>
      <c r="AC19" s="10"/>
      <c r="AD19" s="10"/>
      <c r="AE19" s="10"/>
      <c r="AF19" s="10"/>
      <c r="AG19" s="10"/>
      <c r="AH19" s="10"/>
    </row>
    <row r="20" spans="1:34" ht="15.75" customHeight="1">
      <c r="A20" s="9">
        <v>13</v>
      </c>
      <c r="B20" s="9" t="s">
        <v>44</v>
      </c>
      <c r="C20" s="9">
        <v>0</v>
      </c>
      <c r="D20" s="9">
        <v>3</v>
      </c>
      <c r="E20" s="9">
        <v>7.5</v>
      </c>
      <c r="F20" s="9">
        <v>5</v>
      </c>
      <c r="G20" s="9">
        <v>20</v>
      </c>
      <c r="H20" s="9">
        <v>35</v>
      </c>
      <c r="I20" s="10">
        <f t="shared" si="0"/>
        <v>25</v>
      </c>
      <c r="J20" s="10">
        <f t="shared" si="1"/>
        <v>40</v>
      </c>
      <c r="K20" s="9">
        <v>5</v>
      </c>
      <c r="L20" s="10"/>
      <c r="M20" s="10"/>
      <c r="N20" s="10"/>
      <c r="O20" s="10"/>
      <c r="P20" s="10"/>
      <c r="Q20" s="10"/>
      <c r="R20" s="10"/>
      <c r="S20" s="10"/>
      <c r="T20" s="10"/>
      <c r="U20" s="10"/>
      <c r="V20" s="10"/>
      <c r="W20" s="10"/>
      <c r="X20" s="10"/>
      <c r="Y20" s="10"/>
      <c r="Z20" s="10"/>
      <c r="AA20" s="10"/>
      <c r="AB20" s="10"/>
      <c r="AC20" s="10"/>
      <c r="AD20" s="10"/>
      <c r="AE20" s="10"/>
      <c r="AF20" s="10"/>
      <c r="AG20" s="10"/>
      <c r="AH20" s="10"/>
    </row>
    <row r="21" spans="1:34" ht="15.75" customHeight="1">
      <c r="A21" s="9">
        <v>14</v>
      </c>
      <c r="B21" s="9" t="s">
        <v>46</v>
      </c>
      <c r="C21" s="9">
        <v>0</v>
      </c>
      <c r="D21" s="9">
        <v>3</v>
      </c>
      <c r="E21" s="9">
        <v>7.5</v>
      </c>
      <c r="F21" s="9">
        <v>2</v>
      </c>
      <c r="G21" s="9">
        <v>100</v>
      </c>
      <c r="H21" s="9">
        <v>105</v>
      </c>
      <c r="I21" s="10">
        <f t="shared" si="0"/>
        <v>102</v>
      </c>
      <c r="J21" s="10">
        <f t="shared" si="1"/>
        <v>107</v>
      </c>
      <c r="K21" s="9">
        <v>8</v>
      </c>
      <c r="L21" s="10"/>
      <c r="M21" s="10"/>
      <c r="N21" s="10"/>
      <c r="O21" s="10"/>
      <c r="P21" s="10"/>
      <c r="Q21" s="10"/>
      <c r="R21" s="10"/>
      <c r="S21" s="10"/>
      <c r="T21" s="10"/>
      <c r="U21" s="10"/>
      <c r="V21" s="10"/>
      <c r="W21" s="10"/>
      <c r="X21" s="10"/>
      <c r="Y21" s="10"/>
      <c r="Z21" s="10"/>
      <c r="AA21" s="10"/>
      <c r="AB21" s="10"/>
      <c r="AC21" s="10"/>
      <c r="AD21" s="10"/>
      <c r="AE21" s="10"/>
      <c r="AF21" s="10"/>
      <c r="AG21" s="10"/>
      <c r="AH21" s="10"/>
    </row>
    <row r="22" spans="1:34" ht="15.75" customHeight="1">
      <c r="A22" s="9">
        <v>15</v>
      </c>
      <c r="B22" s="9" t="s">
        <v>47</v>
      </c>
      <c r="C22" s="9">
        <v>0</v>
      </c>
      <c r="D22" s="9">
        <v>3</v>
      </c>
      <c r="E22" s="9">
        <v>7.5</v>
      </c>
      <c r="F22" s="9">
        <v>17</v>
      </c>
      <c r="G22" s="9">
        <v>100</v>
      </c>
      <c r="H22" s="9">
        <v>105</v>
      </c>
      <c r="I22" s="10">
        <f t="shared" si="0"/>
        <v>117</v>
      </c>
      <c r="J22" s="10">
        <f t="shared" si="1"/>
        <v>122</v>
      </c>
      <c r="K22" s="9">
        <v>6</v>
      </c>
      <c r="L22" s="10"/>
      <c r="M22" s="10"/>
      <c r="N22" s="10"/>
      <c r="O22" s="10"/>
      <c r="P22" s="10"/>
      <c r="Q22" s="10"/>
      <c r="R22" s="10"/>
      <c r="S22" s="10"/>
      <c r="T22" s="10"/>
      <c r="U22" s="10"/>
      <c r="V22" s="10"/>
      <c r="W22" s="10"/>
      <c r="X22" s="10"/>
      <c r="Y22" s="10"/>
      <c r="Z22" s="10"/>
      <c r="AA22" s="10"/>
      <c r="AB22" s="10"/>
      <c r="AC22" s="10"/>
      <c r="AD22" s="10"/>
      <c r="AE22" s="10"/>
      <c r="AF22" s="10"/>
      <c r="AG22" s="10"/>
      <c r="AH22" s="10"/>
    </row>
    <row r="23" spans="1:34" ht="15.75" customHeight="1">
      <c r="A23" s="9">
        <v>16</v>
      </c>
      <c r="B23" s="9" t="s">
        <v>48</v>
      </c>
      <c r="C23" s="9">
        <v>0</v>
      </c>
      <c r="D23" s="9">
        <v>4</v>
      </c>
      <c r="E23" s="9">
        <v>6</v>
      </c>
      <c r="F23" s="9">
        <v>5</v>
      </c>
      <c r="G23" s="9">
        <v>75</v>
      </c>
      <c r="H23" s="9">
        <v>85</v>
      </c>
      <c r="I23" s="10">
        <f t="shared" si="0"/>
        <v>80</v>
      </c>
      <c r="J23" s="10">
        <f t="shared" si="1"/>
        <v>90</v>
      </c>
      <c r="K23" s="9">
        <v>7</v>
      </c>
      <c r="L23" s="10"/>
      <c r="M23" s="10"/>
      <c r="N23" s="10"/>
      <c r="O23" s="10"/>
      <c r="P23" s="10"/>
      <c r="Q23" s="10"/>
      <c r="R23" s="10"/>
      <c r="S23" s="10"/>
      <c r="T23" s="10"/>
      <c r="U23" s="10"/>
      <c r="V23" s="10"/>
      <c r="W23" s="10"/>
      <c r="X23" s="10"/>
      <c r="Y23" s="10"/>
      <c r="Z23" s="10"/>
      <c r="AA23" s="10"/>
      <c r="AB23" s="10"/>
      <c r="AC23" s="10"/>
      <c r="AD23" s="10"/>
      <c r="AE23" s="10"/>
      <c r="AF23" s="10"/>
      <c r="AG23" s="10"/>
      <c r="AH23" s="10"/>
    </row>
    <row r="24" spans="1:34" ht="15.75" customHeight="1">
      <c r="A24" s="9">
        <v>17</v>
      </c>
      <c r="B24" s="9" t="s">
        <v>49</v>
      </c>
      <c r="C24" s="9">
        <v>1</v>
      </c>
      <c r="D24" s="9">
        <v>4</v>
      </c>
      <c r="E24" s="9">
        <v>10</v>
      </c>
      <c r="F24" s="9">
        <v>5</v>
      </c>
      <c r="G24" s="9">
        <v>120</v>
      </c>
      <c r="H24" s="9">
        <v>200</v>
      </c>
      <c r="I24" s="10">
        <f t="shared" si="0"/>
        <v>125</v>
      </c>
      <c r="J24" s="10">
        <f t="shared" si="1"/>
        <v>205</v>
      </c>
      <c r="K24" s="9">
        <v>7</v>
      </c>
      <c r="L24" s="10"/>
      <c r="M24" s="10"/>
      <c r="N24" s="10"/>
      <c r="O24" s="10"/>
      <c r="P24" s="9" t="s">
        <v>50</v>
      </c>
      <c r="Q24" s="9"/>
      <c r="R24" s="10"/>
      <c r="S24" s="10"/>
      <c r="T24" s="10"/>
      <c r="U24" s="10"/>
      <c r="V24" s="10"/>
      <c r="W24" s="10"/>
      <c r="X24" s="10"/>
      <c r="Y24" s="10"/>
      <c r="Z24" s="10"/>
      <c r="AA24" s="10"/>
      <c r="AB24" s="10"/>
      <c r="AC24" s="10"/>
      <c r="AD24" s="10"/>
      <c r="AE24" s="10"/>
      <c r="AF24" s="10"/>
      <c r="AG24" s="10"/>
      <c r="AH24" s="10"/>
    </row>
    <row r="25" spans="1:34" ht="25.35">
      <c r="A25" s="9">
        <v>18</v>
      </c>
      <c r="B25" s="9" t="s">
        <v>51</v>
      </c>
      <c r="C25" s="9">
        <v>0</v>
      </c>
      <c r="D25" s="9">
        <v>4</v>
      </c>
      <c r="E25" s="9">
        <v>10</v>
      </c>
      <c r="F25" s="9">
        <v>3</v>
      </c>
      <c r="G25" s="9">
        <v>45</v>
      </c>
      <c r="H25" s="9">
        <v>50</v>
      </c>
      <c r="I25" s="10">
        <f t="shared" si="0"/>
        <v>48</v>
      </c>
      <c r="J25" s="10">
        <f t="shared" si="1"/>
        <v>53</v>
      </c>
      <c r="K25" s="9">
        <v>9</v>
      </c>
      <c r="L25" s="10"/>
      <c r="M25" s="10"/>
      <c r="N25" s="10"/>
      <c r="O25" s="10"/>
      <c r="P25" s="10"/>
      <c r="Q25" s="10"/>
      <c r="R25" s="10"/>
      <c r="S25" s="10"/>
      <c r="T25" s="10"/>
      <c r="U25" s="10"/>
      <c r="V25" s="10"/>
      <c r="W25" s="10"/>
      <c r="X25" s="10"/>
      <c r="Y25" s="10"/>
      <c r="Z25" s="10"/>
      <c r="AA25" s="10"/>
      <c r="AB25" s="10"/>
      <c r="AC25" s="10"/>
      <c r="AD25" s="10"/>
      <c r="AE25" s="10"/>
      <c r="AF25" s="10"/>
      <c r="AG25" s="10"/>
      <c r="AH25" s="10"/>
    </row>
    <row r="26" spans="1:34" ht="12.7">
      <c r="A26" s="9">
        <v>19</v>
      </c>
      <c r="B26" s="9" t="s">
        <v>52</v>
      </c>
      <c r="C26" s="9">
        <v>0</v>
      </c>
      <c r="D26" s="9">
        <v>4</v>
      </c>
      <c r="E26" s="9">
        <v>7</v>
      </c>
      <c r="F26" s="9">
        <v>19</v>
      </c>
      <c r="G26" s="9">
        <v>60</v>
      </c>
      <c r="H26" s="9">
        <v>105</v>
      </c>
      <c r="I26" s="10">
        <f t="shared" si="0"/>
        <v>79</v>
      </c>
      <c r="J26" s="10">
        <f t="shared" si="1"/>
        <v>124</v>
      </c>
      <c r="K26" s="9">
        <v>9</v>
      </c>
      <c r="L26" s="10"/>
      <c r="M26" s="10"/>
      <c r="N26" s="10"/>
      <c r="O26" s="10"/>
      <c r="P26" s="10"/>
      <c r="Q26" s="10"/>
      <c r="R26" s="10"/>
      <c r="S26" s="10"/>
      <c r="T26" s="10"/>
      <c r="U26" s="10"/>
      <c r="V26" s="10"/>
      <c r="W26" s="10"/>
      <c r="X26" s="10"/>
      <c r="Y26" s="10"/>
      <c r="Z26" s="10"/>
      <c r="AA26" s="10"/>
      <c r="AB26" s="10"/>
      <c r="AC26" s="10"/>
      <c r="AD26" s="10"/>
      <c r="AE26" s="10"/>
      <c r="AF26" s="10"/>
      <c r="AG26" s="10"/>
      <c r="AH26" s="10"/>
    </row>
    <row r="27" spans="1:34" ht="12.7">
      <c r="A27" s="9">
        <v>20</v>
      </c>
      <c r="B27" s="9" t="s">
        <v>53</v>
      </c>
      <c r="C27" s="9">
        <v>0</v>
      </c>
      <c r="D27" s="9">
        <v>4</v>
      </c>
      <c r="E27" s="9">
        <v>5.5</v>
      </c>
      <c r="F27" s="9">
        <v>4</v>
      </c>
      <c r="G27" s="9">
        <v>45</v>
      </c>
      <c r="H27" s="9">
        <v>100</v>
      </c>
      <c r="I27" s="10">
        <f t="shared" si="0"/>
        <v>49</v>
      </c>
      <c r="J27" s="10">
        <f t="shared" si="1"/>
        <v>104</v>
      </c>
      <c r="K27" s="9">
        <v>8</v>
      </c>
      <c r="L27" s="10"/>
      <c r="M27" s="10"/>
      <c r="N27" s="10"/>
      <c r="O27" s="10"/>
      <c r="P27" s="10"/>
      <c r="Q27" s="10"/>
      <c r="R27" s="10"/>
      <c r="S27" s="10"/>
      <c r="T27" s="10"/>
      <c r="U27" s="10"/>
      <c r="V27" s="10"/>
      <c r="W27" s="10"/>
      <c r="X27" s="10"/>
      <c r="Y27" s="10"/>
      <c r="Z27" s="10"/>
      <c r="AA27" s="10"/>
      <c r="AB27" s="10"/>
      <c r="AC27" s="10"/>
      <c r="AD27" s="10"/>
      <c r="AE27" s="10"/>
      <c r="AF27" s="10"/>
      <c r="AG27" s="10"/>
      <c r="AH27" s="10"/>
    </row>
    <row r="28" spans="1:34" ht="12.7">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row>
    <row r="29" spans="1:34" ht="12.7">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row>
    <row r="30" spans="1:34" ht="12.7">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row>
    <row r="31" spans="1:34" ht="12.7">
      <c r="L31" s="10"/>
      <c r="M31" s="10"/>
      <c r="N31" s="10"/>
      <c r="O31" s="10"/>
      <c r="P31" s="10"/>
      <c r="Q31" s="10"/>
      <c r="R31" s="10"/>
      <c r="S31" s="10"/>
      <c r="T31" s="10"/>
      <c r="U31" s="10"/>
      <c r="V31" s="10"/>
      <c r="W31" s="10"/>
      <c r="X31" s="10"/>
      <c r="Y31" s="10"/>
      <c r="Z31" s="10"/>
      <c r="AA31" s="10"/>
      <c r="AB31" s="10"/>
      <c r="AC31" s="10"/>
      <c r="AD31" s="10"/>
      <c r="AE31" s="10"/>
      <c r="AF31" s="10"/>
      <c r="AG31" s="10"/>
      <c r="AH31" s="10"/>
    </row>
    <row r="32" spans="1:34" ht="12.7">
      <c r="G32" s="9">
        <v>180</v>
      </c>
      <c r="L32" s="10"/>
      <c r="M32" s="10"/>
      <c r="N32" s="10"/>
      <c r="O32" s="10"/>
      <c r="P32" s="10"/>
      <c r="Q32" s="10"/>
      <c r="R32" s="10"/>
      <c r="S32" s="10"/>
      <c r="T32" s="10"/>
      <c r="U32" s="10"/>
      <c r="V32" s="10"/>
      <c r="W32" s="10"/>
      <c r="X32" s="10"/>
      <c r="Y32" s="10"/>
      <c r="Z32" s="10"/>
      <c r="AA32" s="10"/>
      <c r="AB32" s="10"/>
      <c r="AC32" s="10"/>
      <c r="AD32" s="10"/>
      <c r="AE32" s="10"/>
      <c r="AF32" s="10"/>
      <c r="AG32" s="10"/>
      <c r="AH32" s="10"/>
    </row>
    <row r="33" spans="7:34" ht="12.7">
      <c r="G33" s="9">
        <v>51</v>
      </c>
      <c r="L33" s="10"/>
      <c r="M33" s="10"/>
      <c r="N33" s="10"/>
      <c r="O33" s="10"/>
      <c r="P33" s="10"/>
      <c r="Q33" s="10"/>
      <c r="R33" s="10"/>
      <c r="S33" s="10"/>
      <c r="T33" s="10"/>
      <c r="U33" s="10"/>
      <c r="V33" s="10"/>
      <c r="W33" s="10"/>
      <c r="X33" s="10"/>
      <c r="Y33" s="10"/>
      <c r="Z33" s="10"/>
      <c r="AA33" s="10"/>
      <c r="AB33" s="10"/>
      <c r="AC33" s="10"/>
      <c r="AD33" s="10"/>
      <c r="AE33" s="10"/>
      <c r="AF33" s="10"/>
      <c r="AG33" s="10"/>
      <c r="AH33" s="10"/>
    </row>
    <row r="34" spans="7:34" ht="12.7">
      <c r="G34" s="9">
        <v>175</v>
      </c>
      <c r="L34" s="10"/>
      <c r="M34" s="10"/>
      <c r="N34" s="10"/>
      <c r="O34" s="10"/>
      <c r="P34" s="10"/>
      <c r="Q34" s="10"/>
      <c r="R34" s="10"/>
      <c r="S34" s="10"/>
      <c r="T34" s="10"/>
      <c r="U34" s="10"/>
      <c r="V34" s="10"/>
      <c r="W34" s="10"/>
      <c r="X34" s="10"/>
      <c r="Y34" s="10"/>
      <c r="Z34" s="10"/>
      <c r="AA34" s="10"/>
      <c r="AB34" s="10"/>
      <c r="AC34" s="10"/>
      <c r="AD34" s="10"/>
      <c r="AE34" s="10"/>
      <c r="AF34" s="10"/>
      <c r="AG34" s="10"/>
      <c r="AH34" s="10"/>
    </row>
    <row r="35" spans="7:34" ht="12.7">
      <c r="G35" s="9">
        <v>150</v>
      </c>
      <c r="L35" s="10"/>
      <c r="M35" s="10"/>
      <c r="N35" s="10"/>
      <c r="O35" s="10"/>
      <c r="P35" s="10"/>
      <c r="Q35" s="10"/>
      <c r="R35" s="10"/>
      <c r="S35" s="10"/>
      <c r="T35" s="10"/>
      <c r="U35" s="10"/>
      <c r="V35" s="10"/>
      <c r="W35" s="10"/>
      <c r="X35" s="10"/>
      <c r="Y35" s="10"/>
      <c r="Z35" s="10"/>
      <c r="AA35" s="10"/>
      <c r="AB35" s="10"/>
      <c r="AC35" s="10"/>
      <c r="AD35" s="10"/>
      <c r="AE35" s="10"/>
      <c r="AF35" s="10"/>
      <c r="AG35" s="10"/>
      <c r="AH35" s="10"/>
    </row>
    <row r="36" spans="7:34" ht="12.7">
      <c r="G36" s="9">
        <v>45</v>
      </c>
      <c r="L36" s="10"/>
      <c r="M36" s="10"/>
      <c r="N36" s="10"/>
      <c r="O36" s="10"/>
      <c r="P36" s="10"/>
      <c r="Q36" s="10"/>
      <c r="R36" s="10"/>
      <c r="S36" s="10"/>
      <c r="T36" s="10"/>
      <c r="U36" s="10"/>
      <c r="V36" s="10"/>
      <c r="W36" s="10"/>
      <c r="X36" s="10"/>
      <c r="Y36" s="10"/>
      <c r="Z36" s="10"/>
      <c r="AA36" s="10"/>
      <c r="AB36" s="10"/>
      <c r="AC36" s="10"/>
      <c r="AD36" s="10"/>
      <c r="AE36" s="10"/>
      <c r="AF36" s="10"/>
      <c r="AG36" s="10"/>
    </row>
    <row r="37" spans="7:34" ht="12.7">
      <c r="G37" s="9">
        <v>20</v>
      </c>
      <c r="L37" s="10"/>
      <c r="M37" s="10"/>
      <c r="N37" s="10"/>
      <c r="O37" s="10"/>
      <c r="P37" s="10"/>
      <c r="Q37" s="10"/>
      <c r="R37" s="10"/>
      <c r="S37" s="10"/>
      <c r="T37" s="10"/>
      <c r="U37" s="10"/>
      <c r="V37" s="10"/>
      <c r="W37" s="10"/>
      <c r="X37" s="10"/>
      <c r="Y37" s="10"/>
      <c r="Z37" s="10"/>
      <c r="AA37" s="10"/>
      <c r="AB37" s="10"/>
      <c r="AC37" s="10"/>
      <c r="AD37" s="10"/>
      <c r="AE37" s="10"/>
      <c r="AF37" s="10"/>
      <c r="AG37" s="10"/>
    </row>
    <row r="38" spans="7:34" ht="12.7">
      <c r="G38" s="9">
        <v>45</v>
      </c>
      <c r="L38" s="10"/>
      <c r="M38" s="10"/>
      <c r="N38" s="10"/>
      <c r="O38" s="10"/>
      <c r="P38" s="10"/>
      <c r="Q38" s="10"/>
      <c r="R38" s="10"/>
      <c r="S38" s="10"/>
      <c r="T38" s="10"/>
      <c r="U38" s="10"/>
      <c r="V38" s="10"/>
      <c r="W38" s="10"/>
      <c r="X38" s="10"/>
      <c r="Y38" s="10"/>
      <c r="Z38" s="10"/>
      <c r="AA38" s="10"/>
      <c r="AB38" s="10"/>
      <c r="AC38" s="10"/>
      <c r="AD38" s="10"/>
      <c r="AE38" s="10"/>
      <c r="AF38" s="10"/>
      <c r="AG38" s="10"/>
    </row>
    <row r="39" spans="7:34" ht="12.7">
      <c r="G39" s="9">
        <v>85</v>
      </c>
      <c r="L39" s="10"/>
      <c r="M39" s="10"/>
      <c r="N39" s="10"/>
      <c r="O39" s="10"/>
      <c r="P39" s="10"/>
      <c r="Q39" s="10"/>
      <c r="R39" s="10"/>
      <c r="S39" s="10"/>
      <c r="T39" s="10"/>
      <c r="U39" s="10"/>
      <c r="V39" s="10"/>
      <c r="W39" s="10"/>
      <c r="X39" s="10"/>
      <c r="Y39" s="10"/>
      <c r="Z39" s="10"/>
      <c r="AA39" s="10"/>
      <c r="AB39" s="10"/>
      <c r="AC39" s="10"/>
      <c r="AD39" s="10"/>
      <c r="AE39" s="10"/>
      <c r="AF39" s="10"/>
      <c r="AG39" s="10"/>
    </row>
    <row r="40" spans="7:34" ht="12.7">
      <c r="G40" s="9">
        <v>15</v>
      </c>
      <c r="L40" s="10"/>
      <c r="M40" s="10"/>
      <c r="N40" s="10"/>
      <c r="O40" s="10"/>
      <c r="P40" s="10"/>
      <c r="Q40" s="10"/>
      <c r="R40" s="10"/>
      <c r="S40" s="10"/>
      <c r="T40" s="10"/>
      <c r="U40" s="10"/>
      <c r="V40" s="10"/>
      <c r="W40" s="10"/>
      <c r="X40" s="10"/>
      <c r="Y40" s="10"/>
      <c r="Z40" s="10"/>
      <c r="AA40" s="10"/>
      <c r="AB40" s="10"/>
      <c r="AC40" s="10"/>
      <c r="AD40" s="10"/>
      <c r="AE40" s="10"/>
      <c r="AF40" s="10"/>
      <c r="AG40" s="10"/>
    </row>
    <row r="41" spans="7:34" ht="12.7">
      <c r="G41" s="9">
        <v>40</v>
      </c>
      <c r="L41" s="10"/>
      <c r="M41" s="10"/>
      <c r="N41" s="10"/>
      <c r="O41" s="10"/>
      <c r="P41" s="10"/>
      <c r="Q41" s="10"/>
      <c r="R41" s="10"/>
      <c r="S41" s="10"/>
      <c r="T41" s="10"/>
      <c r="U41" s="10"/>
      <c r="V41" s="10"/>
      <c r="W41" s="10"/>
      <c r="X41" s="10"/>
      <c r="Y41" s="10"/>
      <c r="Z41" s="10"/>
      <c r="AA41" s="10"/>
      <c r="AB41" s="10"/>
      <c r="AC41" s="10"/>
      <c r="AD41" s="10"/>
      <c r="AE41" s="10"/>
      <c r="AF41" s="10"/>
      <c r="AG41" s="10"/>
    </row>
    <row r="42" spans="7:34" ht="12.7">
      <c r="G42" s="9">
        <v>95</v>
      </c>
      <c r="L42" s="10"/>
      <c r="M42" s="10"/>
      <c r="N42" s="10"/>
      <c r="O42" s="10"/>
      <c r="P42" s="10"/>
      <c r="Q42" s="10"/>
      <c r="R42" s="10"/>
      <c r="S42" s="10"/>
      <c r="T42" s="10"/>
      <c r="U42" s="10"/>
      <c r="V42" s="10"/>
      <c r="W42" s="10"/>
      <c r="X42" s="10"/>
      <c r="Y42" s="10"/>
      <c r="Z42" s="10"/>
      <c r="AA42" s="10"/>
      <c r="AB42" s="10"/>
      <c r="AC42" s="10"/>
      <c r="AD42" s="10"/>
      <c r="AE42" s="10"/>
      <c r="AF42" s="10"/>
      <c r="AG42" s="10"/>
    </row>
    <row r="43" spans="7:34" ht="12.7">
      <c r="G43" s="9">
        <v>50</v>
      </c>
      <c r="L43" s="10"/>
      <c r="M43" s="10"/>
      <c r="N43" s="10"/>
      <c r="O43" s="10"/>
      <c r="P43" s="10"/>
      <c r="Q43" s="10"/>
      <c r="R43" s="10"/>
      <c r="S43" s="10"/>
      <c r="T43" s="10"/>
      <c r="U43" s="10"/>
      <c r="V43" s="10"/>
      <c r="W43" s="10"/>
      <c r="X43" s="10"/>
      <c r="Y43" s="10"/>
      <c r="Z43" s="10"/>
      <c r="AA43" s="10"/>
      <c r="AB43" s="10"/>
      <c r="AC43" s="10"/>
      <c r="AD43" s="10"/>
      <c r="AE43" s="10"/>
      <c r="AF43" s="10"/>
      <c r="AG43" s="10"/>
    </row>
    <row r="44" spans="7:34" ht="12.7">
      <c r="G44" s="9">
        <v>20</v>
      </c>
      <c r="L44" s="10"/>
      <c r="M44" s="10"/>
      <c r="N44" s="10"/>
      <c r="O44" s="10"/>
      <c r="P44" s="10"/>
      <c r="Q44" s="10"/>
      <c r="R44" s="10"/>
      <c r="S44" s="10"/>
      <c r="T44" s="10"/>
      <c r="U44" s="10"/>
      <c r="V44" s="10"/>
      <c r="W44" s="10"/>
      <c r="X44" s="10"/>
      <c r="Y44" s="10"/>
      <c r="Z44" s="10"/>
      <c r="AA44" s="10"/>
      <c r="AB44" s="10"/>
      <c r="AC44" s="10"/>
      <c r="AD44" s="10"/>
      <c r="AE44" s="10"/>
      <c r="AF44" s="10"/>
      <c r="AG44" s="10"/>
    </row>
    <row r="45" spans="7:34" ht="12.7">
      <c r="G45" s="9">
        <v>105</v>
      </c>
      <c r="L45" s="10"/>
      <c r="M45" s="10"/>
      <c r="N45" s="10"/>
      <c r="O45" s="10"/>
      <c r="P45" s="10"/>
      <c r="Q45" s="10"/>
      <c r="R45" s="10"/>
      <c r="S45" s="10"/>
      <c r="T45" s="10"/>
      <c r="U45" s="10"/>
      <c r="V45" s="10"/>
      <c r="W45" s="10"/>
      <c r="X45" s="10"/>
      <c r="Y45" s="10"/>
      <c r="Z45" s="10"/>
      <c r="AA45" s="10"/>
      <c r="AB45" s="10"/>
      <c r="AC45" s="10"/>
      <c r="AD45" s="10"/>
      <c r="AE45" s="10"/>
      <c r="AF45" s="10"/>
      <c r="AG45" s="10"/>
    </row>
    <row r="46" spans="7:34" ht="12.7">
      <c r="G46" s="9">
        <v>105</v>
      </c>
      <c r="L46" s="10"/>
      <c r="M46" s="10"/>
      <c r="N46" s="10"/>
      <c r="O46" s="10"/>
      <c r="P46" s="10"/>
      <c r="Q46" s="10"/>
      <c r="R46" s="10"/>
      <c r="S46" s="10"/>
      <c r="T46" s="10"/>
      <c r="U46" s="10"/>
      <c r="V46" s="10"/>
      <c r="W46" s="10"/>
      <c r="X46" s="10"/>
      <c r="Y46" s="10"/>
      <c r="Z46" s="10"/>
      <c r="AA46" s="10"/>
      <c r="AB46" s="10"/>
      <c r="AC46" s="10"/>
      <c r="AD46" s="10"/>
      <c r="AE46" s="10"/>
      <c r="AF46" s="10"/>
      <c r="AG46" s="10"/>
    </row>
    <row r="47" spans="7:34" ht="12.7">
      <c r="G47" s="9">
        <v>75</v>
      </c>
      <c r="L47" s="10"/>
      <c r="M47" s="10"/>
      <c r="N47" s="10"/>
      <c r="O47" s="10"/>
      <c r="P47" s="10"/>
      <c r="Q47" s="10"/>
      <c r="R47" s="10"/>
      <c r="S47" s="10"/>
      <c r="T47" s="10"/>
      <c r="U47" s="10"/>
      <c r="V47" s="10"/>
      <c r="W47" s="10"/>
      <c r="X47" s="10"/>
      <c r="Y47" s="10"/>
      <c r="Z47" s="10"/>
      <c r="AA47" s="10"/>
      <c r="AB47" s="10"/>
      <c r="AC47" s="10"/>
      <c r="AD47" s="10"/>
      <c r="AE47" s="10"/>
      <c r="AF47" s="10"/>
      <c r="AG47" s="10"/>
    </row>
    <row r="48" spans="7:34" ht="12.7">
      <c r="G48" s="9">
        <v>200</v>
      </c>
      <c r="L48" s="10"/>
      <c r="M48" s="10"/>
      <c r="N48" s="10"/>
      <c r="O48" s="10"/>
      <c r="P48" s="10"/>
      <c r="Q48" s="10"/>
      <c r="R48" s="10"/>
      <c r="S48" s="10"/>
      <c r="T48" s="10"/>
      <c r="U48" s="10"/>
      <c r="V48" s="10"/>
      <c r="W48" s="10"/>
      <c r="X48" s="10"/>
      <c r="Y48" s="10"/>
      <c r="Z48" s="10"/>
      <c r="AA48" s="10"/>
      <c r="AB48" s="10"/>
      <c r="AC48" s="10"/>
      <c r="AD48" s="10"/>
      <c r="AE48" s="10"/>
      <c r="AF48" s="10"/>
      <c r="AG48" s="10"/>
    </row>
    <row r="49" spans="7:33" ht="12.7">
      <c r="G49" s="9">
        <v>50</v>
      </c>
      <c r="L49" s="10"/>
      <c r="M49" s="10"/>
      <c r="N49" s="10"/>
      <c r="O49" s="10"/>
      <c r="P49" s="10"/>
      <c r="Q49" s="10"/>
      <c r="R49" s="10"/>
      <c r="S49" s="10"/>
      <c r="T49" s="10"/>
      <c r="U49" s="10"/>
      <c r="V49" s="10"/>
      <c r="W49" s="10"/>
      <c r="X49" s="10"/>
      <c r="Y49" s="10"/>
      <c r="Z49" s="10"/>
      <c r="AA49" s="10"/>
      <c r="AB49" s="10"/>
      <c r="AC49" s="10"/>
      <c r="AD49" s="10"/>
      <c r="AE49" s="10"/>
      <c r="AF49" s="10"/>
      <c r="AG49" s="10"/>
    </row>
    <row r="50" spans="7:33" ht="12.7">
      <c r="G50" s="9">
        <v>105</v>
      </c>
      <c r="L50" s="10"/>
      <c r="M50" s="10"/>
      <c r="N50" s="10"/>
      <c r="O50" s="10"/>
      <c r="P50" s="10"/>
      <c r="Q50" s="10"/>
      <c r="R50" s="10"/>
      <c r="S50" s="10"/>
      <c r="T50" s="10"/>
      <c r="U50" s="10"/>
      <c r="V50" s="10"/>
      <c r="W50" s="10"/>
      <c r="X50" s="10"/>
      <c r="Y50" s="10"/>
      <c r="Z50" s="10"/>
      <c r="AA50" s="10"/>
      <c r="AB50" s="10"/>
      <c r="AC50" s="10"/>
      <c r="AD50" s="10"/>
      <c r="AE50" s="10"/>
      <c r="AF50" s="10"/>
      <c r="AG50" s="10"/>
    </row>
    <row r="51" spans="7:33" ht="12.7">
      <c r="G51" s="9">
        <v>100</v>
      </c>
      <c r="L51" s="10"/>
      <c r="M51" s="10"/>
      <c r="N51" s="10"/>
      <c r="O51" s="10"/>
      <c r="P51" s="10"/>
      <c r="Q51" s="10"/>
      <c r="R51" s="10"/>
      <c r="S51" s="10"/>
      <c r="T51" s="10"/>
      <c r="U51" s="10"/>
      <c r="V51" s="10"/>
      <c r="W51" s="10"/>
      <c r="X51" s="10"/>
      <c r="Y51" s="10"/>
      <c r="Z51" s="10"/>
      <c r="AA51" s="10"/>
      <c r="AB51" s="10"/>
      <c r="AC51" s="10"/>
      <c r="AD51" s="10"/>
      <c r="AE51" s="10"/>
      <c r="AF51" s="10"/>
      <c r="AG51" s="10"/>
    </row>
    <row r="52" spans="7:33" ht="12.7">
      <c r="L52" s="10"/>
      <c r="M52" s="10"/>
      <c r="N52" s="10"/>
      <c r="O52" s="10"/>
      <c r="P52" s="10"/>
      <c r="Q52" s="10"/>
      <c r="R52" s="10"/>
      <c r="S52" s="10"/>
      <c r="T52" s="10"/>
      <c r="U52" s="10"/>
      <c r="V52" s="10"/>
      <c r="W52" s="10"/>
      <c r="X52" s="10"/>
      <c r="Y52" s="10"/>
      <c r="Z52" s="10"/>
      <c r="AA52" s="10"/>
      <c r="AB52" s="10"/>
      <c r="AC52" s="10"/>
      <c r="AD52" s="10"/>
      <c r="AE52" s="10"/>
      <c r="AF52" s="10"/>
      <c r="AG52" s="10"/>
    </row>
    <row r="53" spans="7:33" ht="12.7">
      <c r="L53" s="10"/>
      <c r="M53" s="10"/>
      <c r="N53" s="10"/>
      <c r="O53" s="10"/>
      <c r="P53" s="10"/>
      <c r="Q53" s="10"/>
      <c r="R53" s="10"/>
      <c r="S53" s="10"/>
      <c r="T53" s="10"/>
      <c r="U53" s="10"/>
      <c r="V53" s="10"/>
      <c r="W53" s="10"/>
      <c r="X53" s="10"/>
      <c r="Y53" s="10"/>
      <c r="Z53" s="10"/>
      <c r="AA53" s="10"/>
      <c r="AB53" s="10"/>
      <c r="AC53" s="10"/>
      <c r="AD53" s="10"/>
      <c r="AE53" s="10"/>
      <c r="AF53" s="10"/>
      <c r="AG53" s="10"/>
    </row>
    <row r="54" spans="7:33" ht="12.7">
      <c r="L54" s="10"/>
      <c r="M54" s="10"/>
      <c r="N54" s="10"/>
      <c r="O54" s="10"/>
      <c r="P54" s="10"/>
      <c r="Q54" s="10"/>
      <c r="R54" s="10"/>
      <c r="S54" s="10"/>
      <c r="T54" s="10"/>
      <c r="U54" s="10"/>
      <c r="V54" s="10"/>
      <c r="W54" s="10"/>
      <c r="X54" s="10"/>
      <c r="Y54" s="10"/>
      <c r="Z54" s="10"/>
      <c r="AA54" s="10"/>
      <c r="AB54" s="10"/>
      <c r="AC54" s="10"/>
      <c r="AD54" s="10"/>
      <c r="AE54" s="10"/>
      <c r="AF54" s="10"/>
      <c r="AG54" s="10"/>
    </row>
    <row r="55" spans="7:33" ht="12.7">
      <c r="L55" s="10"/>
      <c r="M55" s="10"/>
      <c r="N55" s="10"/>
      <c r="O55" s="10"/>
      <c r="P55" s="10"/>
      <c r="Q55" s="10"/>
      <c r="R55" s="10"/>
      <c r="S55" s="10"/>
      <c r="T55" s="10"/>
      <c r="U55" s="10"/>
      <c r="V55" s="10"/>
      <c r="W55" s="10"/>
      <c r="X55" s="10"/>
      <c r="Y55" s="10"/>
      <c r="Z55" s="10"/>
      <c r="AA55" s="10"/>
      <c r="AB55" s="10"/>
      <c r="AC55" s="10"/>
      <c r="AD55" s="10"/>
      <c r="AE55" s="10"/>
      <c r="AF55" s="10"/>
      <c r="AG55" s="10"/>
    </row>
    <row r="56" spans="7:33" ht="12.7">
      <c r="L56" s="10"/>
      <c r="M56" s="10"/>
      <c r="N56" s="10"/>
      <c r="O56" s="10"/>
      <c r="P56" s="10"/>
      <c r="Q56" s="10"/>
      <c r="R56" s="10"/>
      <c r="S56" s="10"/>
      <c r="T56" s="10"/>
      <c r="U56" s="10"/>
      <c r="V56" s="10"/>
      <c r="W56" s="10"/>
      <c r="X56" s="10"/>
      <c r="Y56" s="10"/>
      <c r="Z56" s="10"/>
      <c r="AA56" s="10"/>
      <c r="AB56" s="10"/>
      <c r="AC56" s="10"/>
      <c r="AD56" s="10"/>
      <c r="AE56" s="10"/>
      <c r="AF56" s="10"/>
      <c r="AG56" s="10"/>
    </row>
    <row r="57" spans="7:33" ht="12.7">
      <c r="L57" s="10"/>
      <c r="M57" s="10"/>
      <c r="N57" s="10"/>
      <c r="O57" s="10"/>
      <c r="P57" s="10"/>
      <c r="Q57" s="10"/>
      <c r="R57" s="10"/>
      <c r="S57" s="10"/>
      <c r="T57" s="10"/>
      <c r="U57" s="10"/>
      <c r="V57" s="10"/>
      <c r="W57" s="10"/>
      <c r="X57" s="10"/>
      <c r="Y57" s="10"/>
      <c r="Z57" s="10"/>
      <c r="AA57" s="10"/>
      <c r="AB57" s="10"/>
      <c r="AC57" s="10"/>
      <c r="AD57" s="10"/>
      <c r="AE57" s="10"/>
      <c r="AF57" s="10"/>
      <c r="AG57" s="10"/>
    </row>
    <row r="58" spans="7:33" ht="12.7">
      <c r="L58" s="10"/>
      <c r="M58" s="10"/>
      <c r="N58" s="10"/>
      <c r="O58" s="10"/>
      <c r="P58" s="10"/>
      <c r="Q58" s="10"/>
      <c r="R58" s="10"/>
      <c r="S58" s="10"/>
      <c r="T58" s="10"/>
      <c r="U58" s="10"/>
      <c r="V58" s="10"/>
      <c r="W58" s="10"/>
      <c r="X58" s="10"/>
      <c r="Y58" s="10"/>
      <c r="Z58" s="10"/>
      <c r="AA58" s="10"/>
      <c r="AB58" s="10"/>
      <c r="AC58" s="10"/>
      <c r="AD58" s="10"/>
      <c r="AE58" s="10"/>
      <c r="AF58" s="10"/>
      <c r="AG58" s="10"/>
    </row>
    <row r="59" spans="7:33" ht="12.7">
      <c r="L59" s="10"/>
      <c r="M59" s="10"/>
      <c r="N59" s="10"/>
      <c r="O59" s="10"/>
      <c r="P59" s="10"/>
      <c r="Q59" s="10"/>
      <c r="R59" s="10"/>
      <c r="S59" s="10"/>
      <c r="T59" s="10"/>
      <c r="U59" s="10"/>
      <c r="V59" s="10"/>
      <c r="W59" s="10"/>
      <c r="X59" s="10"/>
      <c r="Y59" s="10"/>
      <c r="Z59" s="10"/>
      <c r="AA59" s="10"/>
      <c r="AB59" s="10"/>
      <c r="AC59" s="10"/>
      <c r="AD59" s="10"/>
      <c r="AE59" s="10"/>
      <c r="AF59" s="10"/>
      <c r="AG59" s="10"/>
    </row>
    <row r="60" spans="7:33" ht="12.7">
      <c r="L60" s="10"/>
      <c r="M60" s="10"/>
      <c r="N60" s="10"/>
      <c r="O60" s="10"/>
      <c r="P60" s="10"/>
      <c r="Q60" s="10"/>
      <c r="R60" s="10"/>
      <c r="S60" s="10"/>
      <c r="T60" s="10"/>
      <c r="U60" s="10"/>
      <c r="V60" s="10"/>
      <c r="W60" s="10"/>
      <c r="X60" s="10"/>
      <c r="Y60" s="10"/>
      <c r="Z60" s="10"/>
      <c r="AA60" s="10"/>
      <c r="AB60" s="10"/>
      <c r="AC60" s="10"/>
      <c r="AD60" s="10"/>
      <c r="AE60" s="10"/>
      <c r="AF60" s="10"/>
      <c r="AG60" s="10"/>
    </row>
    <row r="61" spans="7:33" ht="12.7">
      <c r="L61" s="10"/>
      <c r="M61" s="10"/>
      <c r="N61" s="10"/>
      <c r="O61" s="10"/>
      <c r="P61" s="10"/>
      <c r="Q61" s="10"/>
      <c r="R61" s="10"/>
      <c r="S61" s="10"/>
      <c r="T61" s="10"/>
      <c r="U61" s="10"/>
      <c r="V61" s="10"/>
      <c r="W61" s="10"/>
      <c r="X61" s="10"/>
      <c r="Y61" s="10"/>
      <c r="Z61" s="10"/>
      <c r="AA61" s="10"/>
      <c r="AB61" s="10"/>
      <c r="AC61" s="10"/>
      <c r="AD61" s="10"/>
      <c r="AE61" s="10"/>
      <c r="AF61" s="10"/>
      <c r="AG61" s="10"/>
    </row>
    <row r="62" spans="7:33" ht="12.7">
      <c r="L62" s="10"/>
      <c r="M62" s="10"/>
      <c r="N62" s="10"/>
      <c r="O62" s="10"/>
      <c r="P62" s="10"/>
      <c r="Q62" s="10"/>
      <c r="R62" s="10"/>
      <c r="S62" s="10"/>
      <c r="T62" s="10"/>
      <c r="U62" s="10"/>
      <c r="V62" s="10"/>
      <c r="W62" s="10"/>
      <c r="X62" s="10"/>
      <c r="Y62" s="10"/>
      <c r="Z62" s="10"/>
      <c r="AA62" s="10"/>
      <c r="AB62" s="10"/>
      <c r="AC62" s="10"/>
      <c r="AD62" s="10"/>
      <c r="AE62" s="10"/>
      <c r="AF62" s="10"/>
      <c r="AG62" s="10"/>
    </row>
    <row r="63" spans="7:33" ht="12.7">
      <c r="L63" s="10"/>
      <c r="M63" s="10"/>
      <c r="N63" s="10"/>
      <c r="O63" s="10"/>
      <c r="P63" s="10"/>
      <c r="Q63" s="10"/>
      <c r="R63" s="10"/>
      <c r="S63" s="10"/>
      <c r="T63" s="10"/>
      <c r="U63" s="10"/>
      <c r="V63" s="10"/>
      <c r="W63" s="10"/>
      <c r="X63" s="10"/>
      <c r="Y63" s="10"/>
      <c r="Z63" s="10"/>
      <c r="AA63" s="10"/>
      <c r="AB63" s="10"/>
      <c r="AC63" s="10"/>
      <c r="AD63" s="10"/>
      <c r="AE63" s="10"/>
      <c r="AF63" s="10"/>
      <c r="AG63" s="10"/>
    </row>
    <row r="64" spans="7:33" ht="12.7">
      <c r="L64" s="10"/>
      <c r="M64" s="10"/>
      <c r="N64" s="10"/>
      <c r="O64" s="10"/>
      <c r="P64" s="10"/>
      <c r="Q64" s="10"/>
      <c r="R64" s="10"/>
      <c r="S64" s="10"/>
      <c r="T64" s="10"/>
      <c r="U64" s="10"/>
      <c r="V64" s="10"/>
      <c r="W64" s="10"/>
      <c r="X64" s="10"/>
      <c r="Y64" s="10"/>
      <c r="Z64" s="10"/>
      <c r="AA64" s="10"/>
      <c r="AB64" s="10"/>
      <c r="AC64" s="10"/>
      <c r="AD64" s="10"/>
      <c r="AE64" s="10"/>
      <c r="AF64" s="10"/>
      <c r="AG64" s="10"/>
    </row>
    <row r="65" spans="12:33" ht="12.7">
      <c r="L65" s="10"/>
      <c r="M65" s="10"/>
      <c r="N65" s="10"/>
      <c r="O65" s="10"/>
      <c r="P65" s="10"/>
      <c r="Q65" s="10"/>
      <c r="R65" s="10"/>
      <c r="S65" s="10"/>
      <c r="T65" s="10"/>
      <c r="U65" s="10"/>
      <c r="V65" s="10"/>
      <c r="W65" s="10"/>
      <c r="X65" s="10"/>
      <c r="Y65" s="10"/>
      <c r="Z65" s="10"/>
      <c r="AA65" s="10"/>
      <c r="AB65" s="10"/>
      <c r="AC65" s="10"/>
      <c r="AD65" s="10"/>
      <c r="AE65" s="10"/>
      <c r="AF65" s="10"/>
      <c r="AG65" s="10"/>
    </row>
    <row r="66" spans="12:33" ht="12.7">
      <c r="L66" s="10"/>
      <c r="M66" s="10"/>
      <c r="N66" s="10"/>
      <c r="O66" s="10"/>
      <c r="P66" s="10"/>
      <c r="Q66" s="10"/>
      <c r="R66" s="10"/>
      <c r="S66" s="10"/>
      <c r="T66" s="10"/>
      <c r="U66" s="10"/>
      <c r="V66" s="10"/>
      <c r="W66" s="10"/>
      <c r="X66" s="10"/>
      <c r="Y66" s="10"/>
      <c r="Z66" s="10"/>
      <c r="AA66" s="10"/>
      <c r="AB66" s="10"/>
      <c r="AC66" s="10"/>
      <c r="AD66" s="10"/>
      <c r="AE66" s="10"/>
      <c r="AF66" s="10"/>
      <c r="AG66" s="10"/>
    </row>
    <row r="67" spans="12:33" ht="12.7">
      <c r="L67" s="10"/>
      <c r="M67" s="10"/>
      <c r="N67" s="10"/>
      <c r="O67" s="10"/>
      <c r="P67" s="10"/>
      <c r="Q67" s="10"/>
      <c r="R67" s="10"/>
      <c r="S67" s="10"/>
      <c r="T67" s="10"/>
      <c r="U67" s="10"/>
      <c r="V67" s="10"/>
      <c r="W67" s="10"/>
      <c r="X67" s="10"/>
      <c r="Y67" s="10"/>
      <c r="Z67" s="10"/>
      <c r="AA67" s="10"/>
      <c r="AB67" s="10"/>
      <c r="AC67" s="10"/>
      <c r="AD67" s="10"/>
      <c r="AE67" s="10"/>
      <c r="AF67" s="10"/>
      <c r="AG67" s="10"/>
    </row>
    <row r="68" spans="12:33" ht="12.7">
      <c r="L68" s="10"/>
      <c r="M68" s="10"/>
      <c r="N68" s="10"/>
      <c r="O68" s="10"/>
      <c r="P68" s="10"/>
      <c r="Q68" s="10"/>
      <c r="R68" s="10"/>
      <c r="S68" s="10"/>
      <c r="T68" s="10"/>
      <c r="U68" s="10"/>
      <c r="V68" s="10"/>
      <c r="W68" s="10"/>
      <c r="X68" s="10"/>
      <c r="Y68" s="10"/>
      <c r="Z68" s="10"/>
      <c r="AA68" s="10"/>
      <c r="AB68" s="10"/>
      <c r="AC68" s="10"/>
      <c r="AD68" s="10"/>
      <c r="AE68" s="10"/>
      <c r="AF68" s="10"/>
      <c r="AG68" s="10"/>
    </row>
    <row r="69" spans="12:33" ht="12.7">
      <c r="L69" s="10"/>
      <c r="M69" s="10"/>
      <c r="N69" s="10"/>
      <c r="O69" s="10"/>
      <c r="P69" s="10"/>
      <c r="Q69" s="10"/>
      <c r="R69" s="10"/>
      <c r="S69" s="10"/>
      <c r="T69" s="10"/>
      <c r="U69" s="10"/>
      <c r="V69" s="10"/>
      <c r="W69" s="10"/>
      <c r="X69" s="10"/>
      <c r="Y69" s="10"/>
      <c r="Z69" s="10"/>
      <c r="AA69" s="10"/>
      <c r="AB69" s="10"/>
      <c r="AC69" s="10"/>
      <c r="AD69" s="10"/>
      <c r="AE69" s="10"/>
      <c r="AF69" s="10"/>
      <c r="AG69" s="10"/>
    </row>
    <row r="70" spans="12:33" ht="12.7">
      <c r="L70" s="10"/>
      <c r="M70" s="10"/>
      <c r="N70" s="10"/>
      <c r="O70" s="10"/>
      <c r="P70" s="10"/>
      <c r="Q70" s="10"/>
      <c r="R70" s="10"/>
      <c r="S70" s="10"/>
      <c r="T70" s="10"/>
      <c r="U70" s="10"/>
      <c r="V70" s="10"/>
      <c r="W70" s="10"/>
      <c r="X70" s="10"/>
      <c r="Y70" s="10"/>
      <c r="Z70" s="10"/>
      <c r="AA70" s="10"/>
      <c r="AB70" s="10"/>
      <c r="AC70" s="10"/>
      <c r="AD70" s="10"/>
      <c r="AE70" s="10"/>
      <c r="AF70" s="10"/>
      <c r="AG70" s="10"/>
    </row>
    <row r="71" spans="12:33" ht="12.7">
      <c r="L71" s="10"/>
      <c r="M71" s="10"/>
      <c r="N71" s="10"/>
      <c r="O71" s="10"/>
      <c r="P71" s="10"/>
      <c r="Q71" s="10"/>
      <c r="R71" s="10"/>
      <c r="S71" s="10"/>
      <c r="T71" s="10"/>
      <c r="U71" s="10"/>
      <c r="V71" s="10"/>
      <c r="W71" s="10"/>
      <c r="X71" s="10"/>
      <c r="Y71" s="10"/>
      <c r="Z71" s="10"/>
      <c r="AA71" s="10"/>
      <c r="AB71" s="10"/>
      <c r="AC71" s="10"/>
      <c r="AD71" s="10"/>
      <c r="AE71" s="10"/>
      <c r="AF71" s="10"/>
      <c r="AG71" s="10"/>
    </row>
    <row r="72" spans="12:33" ht="12.7">
      <c r="L72" s="10"/>
      <c r="M72" s="10"/>
      <c r="N72" s="10"/>
      <c r="O72" s="10"/>
      <c r="P72" s="10"/>
      <c r="Q72" s="10"/>
      <c r="R72" s="10"/>
      <c r="S72" s="10"/>
      <c r="T72" s="10"/>
      <c r="U72" s="10"/>
      <c r="V72" s="10"/>
      <c r="W72" s="10"/>
      <c r="X72" s="10"/>
      <c r="Y72" s="10"/>
      <c r="Z72" s="10"/>
      <c r="AA72" s="10"/>
      <c r="AB72" s="10"/>
      <c r="AC72" s="10"/>
      <c r="AD72" s="10"/>
      <c r="AE72" s="10"/>
      <c r="AF72" s="10"/>
      <c r="AG72" s="10"/>
    </row>
    <row r="73" spans="12:33" ht="12.7">
      <c r="L73" s="10"/>
      <c r="M73" s="10"/>
      <c r="N73" s="10"/>
      <c r="O73" s="10"/>
      <c r="P73" s="10"/>
      <c r="Q73" s="10"/>
      <c r="R73" s="10"/>
      <c r="S73" s="10"/>
      <c r="T73" s="10"/>
      <c r="U73" s="10"/>
      <c r="V73" s="10"/>
      <c r="W73" s="10"/>
      <c r="X73" s="10"/>
      <c r="Y73" s="10"/>
      <c r="Z73" s="10"/>
      <c r="AA73" s="10"/>
      <c r="AB73" s="10"/>
      <c r="AC73" s="10"/>
      <c r="AD73" s="10"/>
      <c r="AE73" s="10"/>
      <c r="AF73" s="10"/>
      <c r="AG73" s="10"/>
    </row>
    <row r="74" spans="12:33" ht="12.7">
      <c r="L74" s="10"/>
      <c r="M74" s="10"/>
      <c r="N74" s="10"/>
      <c r="O74" s="10"/>
      <c r="P74" s="10"/>
      <c r="Q74" s="10"/>
      <c r="R74" s="10"/>
      <c r="S74" s="10"/>
      <c r="T74" s="10"/>
      <c r="U74" s="10"/>
      <c r="V74" s="10"/>
      <c r="W74" s="10"/>
      <c r="X74" s="10"/>
      <c r="Y74" s="10"/>
      <c r="Z74" s="10"/>
      <c r="AA74" s="10"/>
      <c r="AB74" s="10"/>
      <c r="AC74" s="10"/>
      <c r="AD74" s="10"/>
      <c r="AE74" s="10"/>
      <c r="AF74" s="10"/>
      <c r="AG74" s="10"/>
    </row>
    <row r="75" spans="12:33" ht="12.7">
      <c r="L75" s="10"/>
      <c r="M75" s="10"/>
      <c r="N75" s="10"/>
      <c r="O75" s="10"/>
      <c r="P75" s="10"/>
      <c r="Q75" s="10"/>
      <c r="R75" s="10"/>
      <c r="S75" s="10"/>
      <c r="T75" s="10"/>
      <c r="U75" s="10"/>
      <c r="V75" s="10"/>
      <c r="W75" s="10"/>
      <c r="X75" s="10"/>
      <c r="Y75" s="10"/>
      <c r="Z75" s="10"/>
      <c r="AA75" s="10"/>
      <c r="AB75" s="10"/>
      <c r="AC75" s="10"/>
      <c r="AD75" s="10"/>
      <c r="AE75" s="10"/>
      <c r="AF75" s="10"/>
      <c r="AG75" s="10"/>
    </row>
    <row r="76" spans="12:33" ht="12.7">
      <c r="L76" s="10"/>
      <c r="M76" s="10"/>
      <c r="N76" s="10"/>
      <c r="O76" s="10"/>
      <c r="P76" s="10"/>
      <c r="Q76" s="10"/>
      <c r="R76" s="10"/>
      <c r="S76" s="10"/>
      <c r="T76" s="10"/>
      <c r="U76" s="10"/>
      <c r="V76" s="10"/>
      <c r="W76" s="10"/>
      <c r="X76" s="10"/>
      <c r="Y76" s="10"/>
      <c r="Z76" s="10"/>
      <c r="AA76" s="10"/>
      <c r="AB76" s="10"/>
      <c r="AC76" s="10"/>
      <c r="AD76" s="10"/>
      <c r="AE76" s="10"/>
      <c r="AF76" s="10"/>
      <c r="AG76" s="10"/>
    </row>
    <row r="77" spans="12:33" ht="12.7">
      <c r="L77" s="10"/>
      <c r="M77" s="10"/>
      <c r="N77" s="10"/>
      <c r="O77" s="10"/>
      <c r="P77" s="10"/>
      <c r="Q77" s="10"/>
      <c r="R77" s="10"/>
      <c r="S77" s="10"/>
      <c r="T77" s="10"/>
      <c r="U77" s="10"/>
      <c r="V77" s="10"/>
      <c r="W77" s="10"/>
      <c r="X77" s="10"/>
      <c r="Y77" s="10"/>
      <c r="Z77" s="10"/>
      <c r="AA77" s="10"/>
      <c r="AB77" s="10"/>
      <c r="AC77" s="10"/>
      <c r="AD77" s="10"/>
      <c r="AE77" s="10"/>
      <c r="AF77" s="10"/>
      <c r="AG77" s="10"/>
    </row>
    <row r="78" spans="12:33" ht="12.7">
      <c r="L78" s="10"/>
      <c r="M78" s="10"/>
      <c r="N78" s="10"/>
      <c r="O78" s="10"/>
      <c r="P78" s="10"/>
      <c r="Q78" s="10"/>
      <c r="R78" s="10"/>
      <c r="S78" s="10"/>
      <c r="T78" s="10"/>
      <c r="U78" s="10"/>
      <c r="V78" s="10"/>
      <c r="W78" s="10"/>
      <c r="X78" s="10"/>
      <c r="Y78" s="10"/>
      <c r="Z78" s="10"/>
      <c r="AA78" s="10"/>
      <c r="AB78" s="10"/>
      <c r="AC78" s="10"/>
      <c r="AD78" s="10"/>
      <c r="AE78" s="10"/>
      <c r="AF78" s="10"/>
      <c r="AG78" s="10"/>
    </row>
    <row r="79" spans="12:33" ht="12.7">
      <c r="L79" s="10"/>
      <c r="M79" s="10"/>
      <c r="N79" s="10"/>
      <c r="O79" s="10"/>
      <c r="P79" s="10"/>
      <c r="Q79" s="10"/>
      <c r="R79" s="10"/>
      <c r="S79" s="10"/>
      <c r="T79" s="10"/>
      <c r="U79" s="10"/>
      <c r="V79" s="10"/>
      <c r="W79" s="10"/>
      <c r="X79" s="10"/>
      <c r="Y79" s="10"/>
      <c r="Z79" s="10"/>
      <c r="AA79" s="10"/>
      <c r="AB79" s="10"/>
      <c r="AC79" s="10"/>
      <c r="AD79" s="10"/>
      <c r="AE79" s="10"/>
      <c r="AF79" s="10"/>
      <c r="AG79" s="10"/>
    </row>
    <row r="80" spans="12:33" ht="12.7">
      <c r="L80" s="10"/>
      <c r="M80" s="10"/>
      <c r="N80" s="10"/>
      <c r="O80" s="10"/>
      <c r="P80" s="10"/>
      <c r="Q80" s="10"/>
      <c r="R80" s="10"/>
      <c r="S80" s="10"/>
      <c r="T80" s="10"/>
      <c r="U80" s="10"/>
      <c r="V80" s="10"/>
      <c r="W80" s="10"/>
      <c r="X80" s="10"/>
      <c r="Y80" s="10"/>
      <c r="Z80" s="10"/>
      <c r="AA80" s="10"/>
      <c r="AB80" s="10"/>
      <c r="AC80" s="10"/>
      <c r="AD80" s="10"/>
      <c r="AE80" s="10"/>
      <c r="AF80" s="10"/>
      <c r="AG80" s="10"/>
    </row>
    <row r="81" spans="1:33" ht="12.7">
      <c r="L81" s="10"/>
      <c r="M81" s="10"/>
      <c r="N81" s="10"/>
      <c r="O81" s="10"/>
      <c r="P81" s="10"/>
      <c r="Q81" s="10"/>
      <c r="R81" s="10"/>
      <c r="S81" s="10"/>
      <c r="T81" s="10"/>
      <c r="U81" s="10"/>
      <c r="V81" s="10"/>
      <c r="W81" s="10"/>
      <c r="X81" s="10"/>
      <c r="Y81" s="10"/>
      <c r="Z81" s="10"/>
      <c r="AA81" s="10"/>
      <c r="AB81" s="10"/>
      <c r="AC81" s="10"/>
      <c r="AD81" s="10"/>
      <c r="AE81" s="10"/>
      <c r="AF81" s="10"/>
      <c r="AG81" s="10"/>
    </row>
    <row r="82" spans="1:33" ht="12.7">
      <c r="L82" s="10"/>
      <c r="M82" s="10"/>
      <c r="N82" s="10"/>
      <c r="O82" s="10"/>
      <c r="P82" s="10"/>
      <c r="Q82" s="10"/>
      <c r="R82" s="10"/>
      <c r="S82" s="10"/>
      <c r="T82" s="10"/>
      <c r="U82" s="10"/>
      <c r="V82" s="10"/>
      <c r="W82" s="10"/>
      <c r="X82" s="10"/>
      <c r="Y82" s="10"/>
      <c r="Z82" s="10"/>
      <c r="AA82" s="10"/>
      <c r="AB82" s="10"/>
      <c r="AC82" s="10"/>
      <c r="AD82" s="10"/>
      <c r="AE82" s="10"/>
      <c r="AF82" s="10"/>
      <c r="AG82" s="10"/>
    </row>
    <row r="83" spans="1:33" ht="12.7">
      <c r="L83" s="10"/>
      <c r="M83" s="10"/>
      <c r="N83" s="10"/>
      <c r="O83" s="10"/>
      <c r="P83" s="10"/>
      <c r="Q83" s="10"/>
      <c r="R83" s="10"/>
      <c r="S83" s="10"/>
      <c r="T83" s="10"/>
      <c r="U83" s="10"/>
      <c r="V83" s="10"/>
      <c r="W83" s="10"/>
      <c r="X83" s="10"/>
      <c r="Y83" s="10"/>
      <c r="Z83" s="10"/>
      <c r="AA83" s="10"/>
      <c r="AB83" s="10"/>
      <c r="AC83" s="10"/>
      <c r="AD83" s="10"/>
      <c r="AE83" s="10"/>
      <c r="AF83" s="10"/>
      <c r="AG83" s="10"/>
    </row>
    <row r="84" spans="1:33" ht="12.7">
      <c r="L84" s="10"/>
      <c r="M84" s="10"/>
      <c r="N84" s="10"/>
      <c r="O84" s="10"/>
      <c r="P84" s="10"/>
      <c r="Q84" s="10"/>
      <c r="R84" s="10"/>
      <c r="S84" s="10"/>
      <c r="T84" s="10"/>
      <c r="U84" s="10"/>
      <c r="V84" s="10"/>
      <c r="W84" s="10"/>
      <c r="X84" s="10"/>
      <c r="Y84" s="10"/>
      <c r="Z84" s="10"/>
      <c r="AA84" s="10"/>
      <c r="AB84" s="10"/>
      <c r="AC84" s="10"/>
      <c r="AD84" s="10"/>
      <c r="AE84" s="10"/>
      <c r="AF84" s="10"/>
      <c r="AG84" s="10"/>
    </row>
    <row r="85" spans="1:33" ht="12.7">
      <c r="L85" s="10"/>
      <c r="M85" s="10"/>
      <c r="N85" s="10"/>
      <c r="O85" s="10"/>
      <c r="P85" s="10"/>
      <c r="Q85" s="10"/>
      <c r="R85" s="10"/>
      <c r="S85" s="10"/>
      <c r="T85" s="10"/>
      <c r="U85" s="10"/>
      <c r="V85" s="10"/>
      <c r="W85" s="10"/>
      <c r="X85" s="10"/>
      <c r="Y85" s="10"/>
      <c r="Z85" s="10"/>
      <c r="AA85" s="10"/>
      <c r="AB85" s="10"/>
      <c r="AC85" s="10"/>
      <c r="AD85" s="10"/>
      <c r="AE85" s="10"/>
      <c r="AF85" s="10"/>
      <c r="AG85" s="10"/>
    </row>
    <row r="86" spans="1:33" ht="12.7">
      <c r="L86" s="10"/>
      <c r="M86" s="10"/>
      <c r="N86" s="10"/>
      <c r="O86" s="10"/>
      <c r="P86" s="10"/>
      <c r="Q86" s="10"/>
      <c r="R86" s="10"/>
      <c r="S86" s="10"/>
      <c r="T86" s="10"/>
      <c r="U86" s="10"/>
      <c r="V86" s="10"/>
      <c r="W86" s="10"/>
      <c r="X86" s="10"/>
      <c r="Y86" s="10"/>
      <c r="Z86" s="10"/>
      <c r="AA86" s="10"/>
      <c r="AB86" s="10"/>
      <c r="AC86" s="10"/>
      <c r="AD86" s="10"/>
      <c r="AE86" s="10"/>
      <c r="AF86" s="10"/>
      <c r="AG86" s="10"/>
    </row>
    <row r="87" spans="1:33" ht="12.7">
      <c r="L87" s="10"/>
      <c r="M87" s="10"/>
      <c r="N87" s="10"/>
      <c r="O87" s="10"/>
      <c r="P87" s="10"/>
      <c r="Q87" s="10"/>
      <c r="R87" s="10"/>
      <c r="S87" s="10"/>
      <c r="T87" s="10"/>
      <c r="U87" s="10"/>
      <c r="V87" s="10"/>
      <c r="W87" s="10"/>
      <c r="X87" s="10"/>
      <c r="Y87" s="10"/>
      <c r="Z87" s="10"/>
      <c r="AA87" s="10"/>
      <c r="AB87" s="10"/>
      <c r="AC87" s="10"/>
      <c r="AD87" s="10"/>
      <c r="AE87" s="10"/>
      <c r="AF87" s="10"/>
      <c r="AG87" s="10"/>
    </row>
    <row r="88" spans="1:33" ht="12.7">
      <c r="L88" s="10"/>
      <c r="M88" s="10"/>
      <c r="N88" s="10"/>
      <c r="O88" s="10"/>
      <c r="P88" s="10"/>
      <c r="Q88" s="10"/>
      <c r="R88" s="10"/>
      <c r="S88" s="10"/>
      <c r="T88" s="10"/>
      <c r="U88" s="10"/>
      <c r="V88" s="10"/>
      <c r="W88" s="10"/>
      <c r="X88" s="10"/>
      <c r="Y88" s="10"/>
      <c r="Z88" s="10"/>
      <c r="AA88" s="10"/>
      <c r="AB88" s="10"/>
      <c r="AC88" s="10"/>
      <c r="AD88" s="10"/>
      <c r="AE88" s="10"/>
      <c r="AF88" s="10"/>
      <c r="AG88" s="10"/>
    </row>
    <row r="89" spans="1:33" ht="12.7">
      <c r="L89" s="10"/>
      <c r="M89" s="10"/>
      <c r="N89" s="10"/>
      <c r="O89" s="10"/>
      <c r="P89" s="10"/>
      <c r="Q89" s="10"/>
      <c r="R89" s="10"/>
      <c r="S89" s="10"/>
      <c r="T89" s="10"/>
      <c r="U89" s="10"/>
      <c r="V89" s="10"/>
      <c r="W89" s="10"/>
      <c r="X89" s="10"/>
      <c r="Y89" s="10"/>
      <c r="Z89" s="10"/>
      <c r="AA89" s="10"/>
      <c r="AB89" s="10"/>
      <c r="AC89" s="10"/>
      <c r="AD89" s="10"/>
      <c r="AE89" s="10"/>
      <c r="AF89" s="10"/>
      <c r="AG89" s="10"/>
    </row>
    <row r="90" spans="1:33" ht="12.7">
      <c r="L90" s="10"/>
      <c r="M90" s="10"/>
      <c r="N90" s="10"/>
      <c r="O90" s="10"/>
      <c r="P90" s="10"/>
      <c r="Q90" s="10"/>
      <c r="R90" s="10"/>
      <c r="S90" s="10"/>
      <c r="T90" s="10"/>
      <c r="U90" s="10"/>
      <c r="V90" s="10"/>
      <c r="W90" s="10"/>
      <c r="X90" s="10"/>
      <c r="Y90" s="10"/>
      <c r="Z90" s="10"/>
      <c r="AA90" s="10"/>
      <c r="AB90" s="10"/>
      <c r="AC90" s="10"/>
      <c r="AD90" s="10"/>
      <c r="AE90" s="10"/>
      <c r="AF90" s="10"/>
      <c r="AG90" s="10"/>
    </row>
    <row r="91" spans="1:33" ht="12.7">
      <c r="L91" s="10"/>
      <c r="M91" s="10"/>
      <c r="N91" s="10"/>
      <c r="O91" s="10"/>
      <c r="P91" s="10"/>
      <c r="Q91" s="10"/>
      <c r="R91" s="10"/>
      <c r="S91" s="10"/>
      <c r="T91" s="10"/>
      <c r="U91" s="10"/>
      <c r="V91" s="10"/>
      <c r="W91" s="10"/>
      <c r="X91" s="10"/>
      <c r="Y91" s="10"/>
      <c r="Z91" s="10"/>
      <c r="AA91" s="10"/>
      <c r="AB91" s="10"/>
      <c r="AC91" s="10"/>
      <c r="AD91" s="10"/>
      <c r="AE91" s="10"/>
      <c r="AF91" s="10"/>
      <c r="AG91" s="10"/>
    </row>
    <row r="92" spans="1:33" ht="12.7">
      <c r="L92" s="10"/>
      <c r="M92" s="10"/>
      <c r="N92" s="10"/>
      <c r="O92" s="10"/>
      <c r="P92" s="10"/>
      <c r="Q92" s="10"/>
      <c r="R92" s="10"/>
      <c r="S92" s="10"/>
      <c r="T92" s="10"/>
      <c r="U92" s="10"/>
      <c r="V92" s="10"/>
      <c r="W92" s="10"/>
      <c r="X92" s="10"/>
      <c r="Y92" s="10"/>
      <c r="Z92" s="10"/>
      <c r="AA92" s="10"/>
      <c r="AB92" s="10"/>
      <c r="AC92" s="10"/>
      <c r="AD92" s="10"/>
      <c r="AE92" s="10"/>
      <c r="AF92" s="10"/>
      <c r="AG92" s="10"/>
    </row>
    <row r="93" spans="1:33" ht="12.7">
      <c r="L93" s="10"/>
      <c r="M93" s="10"/>
      <c r="N93" s="10"/>
      <c r="O93" s="10"/>
      <c r="P93" s="10"/>
      <c r="Q93" s="10"/>
      <c r="R93" s="10"/>
      <c r="S93" s="10"/>
      <c r="T93" s="10"/>
      <c r="U93" s="10"/>
      <c r="V93" s="10"/>
      <c r="W93" s="10"/>
      <c r="X93" s="10"/>
      <c r="Y93" s="10"/>
      <c r="Z93" s="10"/>
      <c r="AA93" s="10"/>
      <c r="AB93" s="10"/>
      <c r="AC93" s="10"/>
      <c r="AD93" s="10"/>
      <c r="AE93" s="10"/>
      <c r="AF93" s="10"/>
      <c r="AG93" s="10"/>
    </row>
    <row r="94" spans="1:33" ht="12.7">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row>
    <row r="95" spans="1:33" ht="12.7">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row>
    <row r="96" spans="1:33" ht="12.7">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row>
    <row r="97" spans="1:34" ht="12.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row>
    <row r="98" spans="1:34" ht="12.7">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row>
    <row r="99" spans="1:34" ht="12.7">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row>
    <row r="100" spans="1:34" ht="12.7">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row>
    <row r="101" spans="1:34" ht="12.7">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row>
    <row r="102" spans="1:34" ht="12.7">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row>
    <row r="103" spans="1:34" ht="12.7">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row>
    <row r="104" spans="1:34" ht="12.7">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5" spans="1:34" ht="12.7">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row>
    <row r="106" spans="1:34" ht="12.7">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row>
    <row r="107" spans="1:34" ht="12.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row>
    <row r="108" spans="1:34" ht="12.7">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row>
    <row r="109" spans="1:34" ht="12.7">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row>
    <row r="110" spans="1:34" ht="12.7">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row>
    <row r="111" spans="1:34" ht="12.7">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row>
    <row r="112" spans="1:34" ht="12.7">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row>
    <row r="113" spans="1:34" ht="12.7">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row>
    <row r="114" spans="1:34" ht="12.7">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row>
    <row r="115" spans="1:34" ht="12.7">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row>
    <row r="116" spans="1:34" ht="12.7">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row>
    <row r="117" spans="1:34" ht="12.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row>
    <row r="118" spans="1:34" ht="12.7">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row>
    <row r="119" spans="1:34" ht="12.7">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row>
    <row r="120" spans="1:34" ht="12.7">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row>
    <row r="121" spans="1:34" ht="12.7">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row>
    <row r="122" spans="1:34" ht="12.7">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row>
    <row r="123" spans="1:34" ht="12.7">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row>
    <row r="124" spans="1:34" ht="12.7">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row>
    <row r="125" spans="1:34" ht="12.7">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row>
    <row r="126" spans="1:34" ht="12.7">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row>
    <row r="127" spans="1:34" ht="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row>
    <row r="128" spans="1:34" ht="12.7">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row>
    <row r="129" spans="1:34" ht="12.7">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row>
    <row r="130" spans="1:34" ht="12.7">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row>
    <row r="131" spans="1:34" ht="12.7">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row>
    <row r="132" spans="1:34" ht="12.7">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row>
    <row r="133" spans="1:34" ht="12.7">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row>
    <row r="134" spans="1:34" ht="12.7">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row>
    <row r="135" spans="1:34" ht="12.7">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row>
    <row r="136" spans="1:34" ht="12.7">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row>
    <row r="137" spans="1:34" ht="12.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row>
    <row r="138" spans="1:34" ht="12.7">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row>
    <row r="139" spans="1:34" ht="12.7">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row>
    <row r="140" spans="1:34" ht="12.7">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row>
    <row r="141" spans="1:34" ht="12.7">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row>
    <row r="142" spans="1:34" ht="12.7">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row>
    <row r="143" spans="1:34" ht="12.7">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row>
    <row r="144" spans="1:34" ht="12.7">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row>
    <row r="145" spans="1:34" ht="12.7">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row>
    <row r="146" spans="1:34" ht="12.7">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row>
    <row r="147" spans="1:34" ht="12.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row>
    <row r="148" spans="1:34" ht="12.7">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row>
    <row r="149" spans="1:34" ht="12.7">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row>
    <row r="150" spans="1:34" ht="12.7">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row>
    <row r="151" spans="1:34" ht="12.7">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row>
    <row r="152" spans="1:34" ht="12.7">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row>
    <row r="153" spans="1:34" ht="12.7">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row>
    <row r="154" spans="1:34" ht="12.7">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row>
    <row r="155" spans="1:34" ht="12.7">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row>
    <row r="156" spans="1:34" ht="12.7">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row>
    <row r="157" spans="1:34" ht="12.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row>
    <row r="158" spans="1:34" ht="12.7">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row>
    <row r="159" spans="1:34" ht="12.7">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row>
    <row r="160" spans="1:34" ht="12.7">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row>
    <row r="161" spans="1:34" ht="12.7">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row>
    <row r="162" spans="1:34" ht="12.7">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row>
    <row r="163" spans="1:34" ht="12.7">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row>
    <row r="164" spans="1:34" ht="12.7">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row>
    <row r="165" spans="1:34" ht="12.7">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row>
    <row r="166" spans="1:34" ht="12.7">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row>
    <row r="167" spans="1:34" ht="12.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row>
    <row r="168" spans="1:34" ht="12.7">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row>
    <row r="169" spans="1:34" ht="12.7">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row>
    <row r="170" spans="1:34" ht="12.7">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row>
    <row r="171" spans="1:34" ht="12.7">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row>
    <row r="172" spans="1:34" ht="12.7">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row>
    <row r="173" spans="1:34" ht="12.7">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row>
    <row r="174" spans="1:34" ht="12.7">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row>
    <row r="175" spans="1:34" ht="12.7">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row>
    <row r="176" spans="1:34" ht="12.7">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row>
    <row r="177" spans="1:34" ht="12.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row>
    <row r="178" spans="1:34" ht="12.7">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row>
    <row r="179" spans="1:34" ht="12.7">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row>
    <row r="180" spans="1:34" ht="12.7">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row>
    <row r="181" spans="1:34" ht="12.7">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row>
    <row r="182" spans="1:34" ht="12.7">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row>
    <row r="183" spans="1:34" ht="12.7">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row>
    <row r="184" spans="1:34" ht="12.7">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row>
    <row r="185" spans="1:34" ht="12.7">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row>
    <row r="186" spans="1:34" ht="12.7">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row>
    <row r="187" spans="1:34" ht="12.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row>
    <row r="188" spans="1:34" ht="12.7">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row>
    <row r="189" spans="1:34" ht="12.7">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row>
    <row r="190" spans="1:34" ht="12.7">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row>
    <row r="191" spans="1:34" ht="12.7">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row>
    <row r="192" spans="1:34" ht="12.7">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row>
    <row r="193" spans="1:34" ht="12.7">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row>
    <row r="194" spans="1:34" ht="12.7">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row>
    <row r="195" spans="1:34" ht="12.7">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row>
    <row r="196" spans="1:34" ht="12.7">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row>
    <row r="197" spans="1:34" ht="12.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row>
    <row r="198" spans="1:34" ht="12.7">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row>
    <row r="199" spans="1:34" ht="12.7">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row>
    <row r="200" spans="1:34" ht="12.7">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row>
    <row r="201" spans="1:34" ht="12.7">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row>
    <row r="202" spans="1:34" ht="12.7">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row>
    <row r="203" spans="1:34" ht="12.7">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row>
    <row r="204" spans="1:34" ht="12.7">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row>
    <row r="205" spans="1:34" ht="12.7">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row>
    <row r="206" spans="1:34" ht="12.7">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row>
    <row r="207" spans="1:34" ht="12.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row>
    <row r="208" spans="1:34" ht="12.7">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row>
    <row r="209" spans="1:34" ht="12.7">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row>
    <row r="210" spans="1:34" ht="12.7">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row>
    <row r="211" spans="1:34" ht="12.7">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row>
    <row r="212" spans="1:34" ht="12.7">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row>
    <row r="213" spans="1:34" ht="12.7">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row>
    <row r="214" spans="1:34" ht="12.7">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row>
    <row r="215" spans="1:34" ht="12.7">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row>
    <row r="216" spans="1:34" ht="12.7">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row>
    <row r="217" spans="1:34" ht="12.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row>
    <row r="218" spans="1:34" ht="12.7">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row>
    <row r="219" spans="1:34" ht="12.7">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row>
    <row r="220" spans="1:34" ht="12.7">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row>
    <row r="221" spans="1:34" ht="12.7">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row>
    <row r="222" spans="1:34" ht="12.7">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row>
    <row r="223" spans="1:34" ht="12.7">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row>
    <row r="224" spans="1:34" ht="12.7">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row>
    <row r="225" spans="1:34" ht="12.7">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row>
    <row r="226" spans="1:34" ht="12.7">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row>
    <row r="227" spans="1:34" ht="1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row>
    <row r="228" spans="1:34" ht="12.7">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row>
    <row r="229" spans="1:34" ht="12.7">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row>
    <row r="230" spans="1:34" ht="12.7">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row>
    <row r="231" spans="1:34" ht="12.7">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row>
    <row r="232" spans="1:34" ht="12.7">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row>
    <row r="233" spans="1:34" ht="12.7">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row>
    <row r="234" spans="1:34" ht="12.7">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row>
    <row r="235" spans="1:34" ht="12.7">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row>
    <row r="236" spans="1:34" ht="12.7">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row>
    <row r="237" spans="1:34" ht="12.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row>
    <row r="238" spans="1:34" ht="12.7">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row>
    <row r="239" spans="1:34" ht="12.7">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row>
    <row r="240" spans="1:34" ht="12.7">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row>
    <row r="241" spans="1:34" ht="12.7">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row>
    <row r="242" spans="1:34" ht="12.7">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row>
    <row r="243" spans="1:34" ht="12.7">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row>
    <row r="244" spans="1:34" ht="12.7">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row>
    <row r="245" spans="1:34" ht="12.7">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row>
    <row r="246" spans="1:34" ht="12.7">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row>
    <row r="247" spans="1:34" ht="12.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row>
    <row r="248" spans="1:34" ht="12.7">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row>
    <row r="249" spans="1:34" ht="12.7">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row>
    <row r="250" spans="1:34" ht="12.7">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row>
    <row r="251" spans="1:34" ht="12.7">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row>
    <row r="252" spans="1:34" ht="12.7">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row>
    <row r="253" spans="1:34" ht="12.7">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row>
    <row r="254" spans="1:34" ht="12.7">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row>
    <row r="255" spans="1:34" ht="12.7">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row>
    <row r="256" spans="1:34" ht="12.7">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row>
    <row r="257" spans="1:34" ht="12.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row>
    <row r="258" spans="1:34" ht="12.7">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row>
    <row r="259" spans="1:34" ht="12.7">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row>
    <row r="260" spans="1:34" ht="12.7">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row>
    <row r="261" spans="1:34" ht="12.7">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row>
    <row r="262" spans="1:34" ht="12.7">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row>
    <row r="263" spans="1:34" ht="12.7">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row>
    <row r="264" spans="1:34" ht="12.7">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row>
    <row r="265" spans="1:34" ht="12.7">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row>
    <row r="266" spans="1:34" ht="12.7">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row>
    <row r="267" spans="1:34" ht="12.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row>
    <row r="268" spans="1:34" ht="12.7">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row>
    <row r="269" spans="1:34" ht="12.7">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row>
    <row r="270" spans="1:34" ht="12.7">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row>
    <row r="271" spans="1:34" ht="12.7">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row>
    <row r="272" spans="1:34" ht="12.7">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row>
    <row r="273" spans="1:34" ht="12.7">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row>
    <row r="274" spans="1:34" ht="12.7">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row>
    <row r="275" spans="1:34" ht="12.7">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row>
    <row r="276" spans="1:34" ht="12.7">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row>
    <row r="277" spans="1:34" ht="12.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row>
    <row r="278" spans="1:34" ht="12.7">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row>
    <row r="279" spans="1:34" ht="12.7">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row>
    <row r="280" spans="1:34" ht="12.7">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row>
    <row r="281" spans="1:34" ht="12.7">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row>
    <row r="282" spans="1:34" ht="12.7">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row>
    <row r="283" spans="1:34" ht="12.7">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row>
    <row r="284" spans="1:34" ht="12.7">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row>
    <row r="285" spans="1:34" ht="12.7">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row>
    <row r="286" spans="1:34" ht="12.7">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row>
    <row r="287" spans="1:34" ht="12.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row>
    <row r="288" spans="1:34" ht="12.7">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row>
    <row r="289" spans="1:34" ht="12.7">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row>
    <row r="290" spans="1:34" ht="12.7">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row>
    <row r="291" spans="1:34" ht="12.7">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row>
    <row r="292" spans="1:34" ht="12.7">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row>
    <row r="293" spans="1:34" ht="12.7">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row>
    <row r="294" spans="1:34" ht="12.7">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row>
    <row r="295" spans="1:34" ht="12.7">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row>
    <row r="296" spans="1:34" ht="12.7">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row>
    <row r="297" spans="1:34" ht="12.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row>
    <row r="298" spans="1:34" ht="12.7">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row>
    <row r="299" spans="1:34" ht="12.7">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row>
    <row r="300" spans="1:34" ht="12.7">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row>
    <row r="301" spans="1:34" ht="12.7">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row>
    <row r="302" spans="1:34" ht="12.7">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row>
    <row r="303" spans="1:34" ht="12.7">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row>
    <row r="304" spans="1:34" ht="12.7">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row>
    <row r="305" spans="1:34" ht="12.7">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row>
    <row r="306" spans="1:34" ht="12.7">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row>
    <row r="307" spans="1:34" ht="12.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row>
    <row r="308" spans="1:34" ht="12.7">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row>
    <row r="309" spans="1:34" ht="12.7">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row>
    <row r="310" spans="1:34" ht="12.7">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row>
    <row r="311" spans="1:34" ht="12.7">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row>
    <row r="312" spans="1:34" ht="12.7">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row>
    <row r="313" spans="1:34" ht="12.7">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row>
    <row r="314" spans="1:34" ht="12.7">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row>
    <row r="315" spans="1:34" ht="12.7">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row>
    <row r="316" spans="1:34" ht="12.7">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row>
    <row r="317" spans="1:34" ht="12.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row>
    <row r="318" spans="1:34" ht="12.7">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row>
    <row r="319" spans="1:34" ht="12.7">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row>
    <row r="320" spans="1:34" ht="12.7">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row>
    <row r="321" spans="1:34" ht="12.7">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row>
    <row r="322" spans="1:34" ht="12.7">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row>
    <row r="323" spans="1:34" ht="12.7">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row>
    <row r="324" spans="1:34" ht="12.7">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row>
    <row r="325" spans="1:34" ht="12.7">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row>
    <row r="326" spans="1:34" ht="12.7">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row>
    <row r="327" spans="1:34" ht="1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row>
    <row r="328" spans="1:34" ht="12.7">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row>
    <row r="329" spans="1:34" ht="12.7">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row>
    <row r="330" spans="1:34" ht="12.7">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row>
    <row r="331" spans="1:34" ht="12.7">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row>
    <row r="332" spans="1:34" ht="12.7">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row>
    <row r="333" spans="1:34" ht="12.7">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row>
    <row r="334" spans="1:34" ht="12.7">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row>
    <row r="335" spans="1:34" ht="12.7">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row>
    <row r="336" spans="1:34" ht="12.7">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row>
    <row r="337" spans="1:34" ht="12.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row>
    <row r="338" spans="1:34" ht="12.7">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row>
    <row r="339" spans="1:34" ht="12.7">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row>
    <row r="340" spans="1:34" ht="12.7">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row>
    <row r="341" spans="1:34" ht="12.7">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row>
    <row r="342" spans="1:34" ht="12.7">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row>
    <row r="343" spans="1:34" ht="12.7">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row>
    <row r="344" spans="1:34" ht="12.7">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row>
    <row r="345" spans="1:34" ht="12.7">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row>
    <row r="346" spans="1:34" ht="12.7">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row>
    <row r="347" spans="1:34" ht="12.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row>
    <row r="348" spans="1:34" ht="12.7">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row>
    <row r="349" spans="1:34" ht="12.7">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row>
    <row r="350" spans="1:34" ht="12.7">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row>
    <row r="351" spans="1:34" ht="12.7">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row>
    <row r="352" spans="1:34" ht="12.7">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row>
    <row r="353" spans="1:34" ht="12.7">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row>
    <row r="354" spans="1:34" ht="12.7">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row>
    <row r="355" spans="1:34" ht="12.7">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row>
    <row r="356" spans="1:34" ht="12.7">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row>
    <row r="357" spans="1:34" ht="12.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row>
    <row r="358" spans="1:34" ht="12.7">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row>
    <row r="359" spans="1:34" ht="12.7">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row>
    <row r="360" spans="1:34" ht="12.7">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row>
    <row r="361" spans="1:34" ht="12.7">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row>
    <row r="362" spans="1:34" ht="12.7">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row>
    <row r="363" spans="1:34" ht="12.7">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row>
    <row r="364" spans="1:34" ht="12.7">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row>
    <row r="365" spans="1:34" ht="12.7">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row>
    <row r="366" spans="1:34" ht="12.7">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row>
    <row r="367" spans="1:34" ht="12.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row>
    <row r="368" spans="1:34" ht="12.7">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row>
    <row r="369" spans="1:34" ht="12.7">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row>
    <row r="370" spans="1:34" ht="12.7">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row>
    <row r="371" spans="1:34" ht="12.7">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row>
    <row r="372" spans="1:34" ht="12.7">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row>
    <row r="373" spans="1:34" ht="12.7">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row>
    <row r="374" spans="1:34" ht="12.7">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row>
    <row r="375" spans="1:34" ht="12.7">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row>
    <row r="376" spans="1:34" ht="12.7">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row>
    <row r="377" spans="1:34" ht="12.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row>
    <row r="378" spans="1:34" ht="12.7">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row>
    <row r="379" spans="1:34" ht="12.7">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row>
    <row r="380" spans="1:34" ht="12.7">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row>
    <row r="381" spans="1:34" ht="12.7">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row>
    <row r="382" spans="1:34" ht="12.7">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row>
    <row r="383" spans="1:34" ht="12.7">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row>
    <row r="384" spans="1:34" ht="12.7">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row>
    <row r="385" spans="1:34" ht="12.7">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row>
    <row r="386" spans="1:34" ht="12.7">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row>
    <row r="387" spans="1:34" ht="12.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row>
    <row r="388" spans="1:34" ht="12.7">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row>
    <row r="389" spans="1:34" ht="12.7">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row>
    <row r="390" spans="1:34" ht="12.7">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row>
    <row r="391" spans="1:34" ht="12.7">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row>
    <row r="392" spans="1:34" ht="12.7">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row>
    <row r="393" spans="1:34" ht="12.7">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row>
    <row r="394" spans="1:34" ht="12.7">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row>
    <row r="395" spans="1:34" ht="12.7">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row>
    <row r="396" spans="1:34" ht="12.7">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row>
    <row r="397" spans="1:34" ht="12.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row>
    <row r="398" spans="1:34" ht="12.7">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row>
    <row r="399" spans="1:34" ht="12.7">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row>
    <row r="400" spans="1:34" ht="12.7">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row>
    <row r="401" spans="1:34" ht="12.7">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row>
    <row r="402" spans="1:34" ht="12.7">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row>
    <row r="403" spans="1:34" ht="12.7">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row>
    <row r="404" spans="1:34" ht="12.7">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row>
    <row r="405" spans="1:34" ht="12.7">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row>
    <row r="406" spans="1:34" ht="12.7">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row>
    <row r="407" spans="1:34" ht="12.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row>
    <row r="408" spans="1:34" ht="12.7">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row>
    <row r="409" spans="1:34" ht="12.7">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row>
    <row r="410" spans="1:34" ht="12.7">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row>
    <row r="411" spans="1:34" ht="12.7">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row>
    <row r="412" spans="1:34" ht="12.7">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row>
    <row r="413" spans="1:34" ht="12.7">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row>
    <row r="414" spans="1:34" ht="12.7">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row>
    <row r="415" spans="1:34" ht="12.7">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row>
    <row r="416" spans="1:34" ht="12.7">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row>
    <row r="417" spans="1:34" ht="12.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row>
    <row r="418" spans="1:34" ht="12.7">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row>
    <row r="419" spans="1:34" ht="12.7">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row>
    <row r="420" spans="1:34" ht="12.7">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row>
    <row r="421" spans="1:34" ht="12.7">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row>
    <row r="422" spans="1:34" ht="12.7">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row>
    <row r="423" spans="1:34" ht="12.7">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row>
    <row r="424" spans="1:34" ht="12.7">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row>
    <row r="425" spans="1:34" ht="12.7">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row>
    <row r="426" spans="1:34" ht="12.7">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row>
    <row r="427" spans="1:34" ht="1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row>
    <row r="428" spans="1:34" ht="12.7">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row>
    <row r="429" spans="1:34" ht="12.7">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row>
    <row r="430" spans="1:34" ht="12.7">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row>
    <row r="431" spans="1:34" ht="12.7">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row>
    <row r="432" spans="1:34" ht="12.7">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row>
    <row r="433" spans="1:34" ht="12.7">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row>
    <row r="434" spans="1:34" ht="12.7">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row>
    <row r="435" spans="1:34" ht="12.7">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row>
    <row r="436" spans="1:34" ht="12.7">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row>
    <row r="437" spans="1:34" ht="12.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row>
    <row r="438" spans="1:34" ht="12.7">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row>
    <row r="439" spans="1:34" ht="12.7">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row>
    <row r="440" spans="1:34" ht="12.7">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row>
    <row r="441" spans="1:34" ht="12.7">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row>
    <row r="442" spans="1:34" ht="12.7">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row>
    <row r="443" spans="1:34" ht="12.7">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row>
    <row r="444" spans="1:34" ht="12.7">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row>
    <row r="445" spans="1:34" ht="12.7">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row>
    <row r="446" spans="1:34" ht="12.7">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row>
    <row r="447" spans="1:34" ht="12.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row>
    <row r="448" spans="1:34" ht="12.7">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row>
    <row r="449" spans="1:34" ht="12.7">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row>
    <row r="450" spans="1:34" ht="12.7">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row>
    <row r="451" spans="1:34" ht="12.7">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row>
    <row r="452" spans="1:34" ht="12.7">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row>
    <row r="453" spans="1:34" ht="12.7">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row>
    <row r="454" spans="1:34" ht="12.7">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row>
    <row r="455" spans="1:34" ht="12.7">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row>
    <row r="456" spans="1:34" ht="12.7">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row>
    <row r="457" spans="1:34" ht="12.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row>
    <row r="458" spans="1:34" ht="12.7">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row>
    <row r="459" spans="1:34" ht="12.7">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row>
    <row r="460" spans="1:34" ht="12.7">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row>
    <row r="461" spans="1:34" ht="12.7">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row>
    <row r="462" spans="1:34" ht="12.7">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row>
    <row r="463" spans="1:34" ht="12.7">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row>
    <row r="464" spans="1:34" ht="12.7">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row>
    <row r="465" spans="1:34" ht="12.7">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row>
    <row r="466" spans="1:34" ht="12.7">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row>
    <row r="467" spans="1:34" ht="12.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row>
    <row r="468" spans="1:34" ht="12.7">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row>
    <row r="469" spans="1:34" ht="12.7">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row>
    <row r="470" spans="1:34" ht="12.7">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row>
    <row r="471" spans="1:34" ht="12.7">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row>
    <row r="472" spans="1:34" ht="12.7">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row>
    <row r="473" spans="1:34" ht="12.7">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row>
    <row r="474" spans="1:34" ht="12.7">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row>
    <row r="475" spans="1:34" ht="12.7">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row>
    <row r="476" spans="1:34" ht="12.7">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row>
    <row r="477" spans="1:34" ht="12.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row>
    <row r="478" spans="1:34" ht="12.7">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row>
    <row r="479" spans="1:34" ht="12.7">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row>
    <row r="480" spans="1:34" ht="12.7">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row>
    <row r="481" spans="1:34" ht="12.7">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row>
    <row r="482" spans="1:34" ht="12.7">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row>
    <row r="483" spans="1:34" ht="12.7">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row>
    <row r="484" spans="1:34" ht="12.7">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row>
    <row r="485" spans="1:34" ht="12.7">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row>
    <row r="486" spans="1:34" ht="12.7">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row>
    <row r="487" spans="1:34" ht="12.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row>
    <row r="488" spans="1:34" ht="12.7">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row>
    <row r="489" spans="1:34" ht="12.7">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row>
    <row r="490" spans="1:34" ht="12.7">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row>
    <row r="491" spans="1:34" ht="12.7">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row>
    <row r="492" spans="1:34" ht="12.7">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row>
    <row r="493" spans="1:34" ht="12.7">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row>
    <row r="494" spans="1:34" ht="12.7">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row>
    <row r="495" spans="1:34" ht="12.7">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row>
    <row r="496" spans="1:34" ht="12.7">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row>
    <row r="497" spans="1:34" ht="12.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row>
    <row r="498" spans="1:34" ht="12.7">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row>
    <row r="499" spans="1:34" ht="12.7">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row>
    <row r="500" spans="1:34" ht="12.7">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row>
    <row r="501" spans="1:34" ht="12.7">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row>
    <row r="502" spans="1:34" ht="12.7">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row>
    <row r="503" spans="1:34" ht="12.7">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row>
    <row r="504" spans="1:34" ht="12.7">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row>
    <row r="505" spans="1:34" ht="12.7">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row>
    <row r="506" spans="1:34" ht="12.7">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row>
    <row r="507" spans="1:34" ht="12.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row>
    <row r="508" spans="1:34" ht="12.7">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row>
    <row r="509" spans="1:34" ht="12.7">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row>
    <row r="510" spans="1:34" ht="12.7">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row>
    <row r="511" spans="1:34" ht="12.7">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row>
    <row r="512" spans="1:34" ht="12.7">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row>
    <row r="513" spans="1:34" ht="12.7">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row>
    <row r="514" spans="1:34" ht="12.7">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row>
    <row r="515" spans="1:34" ht="12.7">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row>
    <row r="516" spans="1:34" ht="12.7">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row>
    <row r="517" spans="1:34" ht="12.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row>
    <row r="518" spans="1:34" ht="12.7">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row>
    <row r="519" spans="1:34" ht="12.7">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row>
    <row r="520" spans="1:34" ht="12.7">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row>
    <row r="521" spans="1:34" ht="12.7">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row>
    <row r="522" spans="1:34" ht="12.7">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row>
    <row r="523" spans="1:34" ht="12.7">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row>
    <row r="524" spans="1:34" ht="12.7">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row>
    <row r="525" spans="1:34" ht="12.7">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row>
    <row r="526" spans="1:34" ht="12.7">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row>
    <row r="527" spans="1:34" ht="1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row>
    <row r="528" spans="1:34" ht="12.7">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row>
    <row r="529" spans="1:34" ht="12.7">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row>
    <row r="530" spans="1:34" ht="12.7">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row>
    <row r="531" spans="1:34" ht="12.7">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row>
    <row r="532" spans="1:34" ht="12.7">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row>
    <row r="533" spans="1:34" ht="12.7">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row>
    <row r="534" spans="1:34" ht="12.7">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row>
    <row r="535" spans="1:34" ht="12.7">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row>
    <row r="536" spans="1:34" ht="12.7">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row>
    <row r="537" spans="1:34" ht="12.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row>
    <row r="538" spans="1:34" ht="12.7">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row>
    <row r="539" spans="1:34" ht="12.7">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row>
    <row r="540" spans="1:34" ht="12.7">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row>
    <row r="541" spans="1:34" ht="12.7">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row>
    <row r="542" spans="1:34" ht="12.7">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row>
    <row r="543" spans="1:34" ht="12.7">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row>
    <row r="544" spans="1:34" ht="12.7">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row>
    <row r="545" spans="1:34" ht="12.7">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row>
    <row r="546" spans="1:34" ht="12.7">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row>
    <row r="547" spans="1:34" ht="12.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row>
    <row r="548" spans="1:34" ht="12.7">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row>
    <row r="549" spans="1:34" ht="12.7">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row>
    <row r="550" spans="1:34" ht="12.7">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row>
    <row r="551" spans="1:34" ht="12.7">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row>
    <row r="552" spans="1:34" ht="12.7">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row>
    <row r="553" spans="1:34" ht="12.7">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row>
    <row r="554" spans="1:34" ht="12.7">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row>
    <row r="555" spans="1:34" ht="12.7">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row>
    <row r="556" spans="1:34" ht="12.7">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row>
    <row r="557" spans="1:34" ht="12.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row>
    <row r="558" spans="1:34" ht="12.7">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row>
    <row r="559" spans="1:34" ht="12.7">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row>
    <row r="560" spans="1:34" ht="12.7">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row>
    <row r="561" spans="1:34" ht="12.7">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row>
    <row r="562" spans="1:34" ht="12.7">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row>
    <row r="563" spans="1:34" ht="12.7">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row>
    <row r="564" spans="1:34" ht="12.7">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row>
    <row r="565" spans="1:34" ht="12.7">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row>
    <row r="566" spans="1:34" ht="12.7">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row>
    <row r="567" spans="1:34" ht="12.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row>
    <row r="568" spans="1:34" ht="12.7">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row>
    <row r="569" spans="1:34" ht="12.7">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row>
    <row r="570" spans="1:34" ht="12.7">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row>
    <row r="571" spans="1:34" ht="12.7">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row>
    <row r="572" spans="1:34" ht="12.7">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row>
    <row r="573" spans="1:34" ht="12.7">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row>
    <row r="574" spans="1:34" ht="12.7">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row>
    <row r="575" spans="1:34" ht="12.7">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row>
    <row r="576" spans="1:34" ht="12.7">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row>
    <row r="577" spans="1:34" ht="12.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row>
    <row r="578" spans="1:34" ht="12.7">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row>
    <row r="579" spans="1:34" ht="12.7">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row>
    <row r="580" spans="1:34" ht="12.7">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row>
    <row r="581" spans="1:34" ht="12.7">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row>
    <row r="582" spans="1:34" ht="12.7">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row>
    <row r="583" spans="1:34" ht="12.7">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row>
    <row r="584" spans="1:34" ht="12.7">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row>
    <row r="585" spans="1:34" ht="12.7">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row>
    <row r="586" spans="1:34" ht="12.7">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row>
    <row r="587" spans="1:34" ht="12.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row>
    <row r="588" spans="1:34" ht="12.7">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row>
    <row r="589" spans="1:34" ht="12.7">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row>
    <row r="590" spans="1:34" ht="12.7">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row>
    <row r="591" spans="1:34" ht="12.7">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row>
    <row r="592" spans="1:34" ht="12.7">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row>
    <row r="593" spans="1:34" ht="12.7">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row>
    <row r="594" spans="1:34" ht="12.7">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row>
    <row r="595" spans="1:34" ht="12.7">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row>
    <row r="596" spans="1:34" ht="12.7">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row>
    <row r="597" spans="1:34" ht="12.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row>
    <row r="598" spans="1:34" ht="12.7">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row>
    <row r="599" spans="1:34" ht="12.7">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row>
    <row r="600" spans="1:34" ht="12.7">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row>
    <row r="601" spans="1:34" ht="12.7">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row>
    <row r="602" spans="1:34" ht="12.7">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row>
    <row r="603" spans="1:34" ht="12.7">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row>
    <row r="604" spans="1:34" ht="12.7">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row>
    <row r="605" spans="1:34" ht="12.7">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row>
    <row r="606" spans="1:34" ht="12.7">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row>
    <row r="607" spans="1:34" ht="12.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row>
    <row r="608" spans="1:34" ht="12.7">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row>
    <row r="609" spans="1:34" ht="12.7">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row>
    <row r="610" spans="1:34" ht="12.7">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row>
    <row r="611" spans="1:34" ht="12.7">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row>
    <row r="612" spans="1:34" ht="12.7">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row>
    <row r="613" spans="1:34" ht="12.7">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row>
    <row r="614" spans="1:34" ht="12.7">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row>
    <row r="615" spans="1:34" ht="12.7">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row>
    <row r="616" spans="1:34" ht="12.7">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row>
    <row r="617" spans="1:34" ht="12.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row>
    <row r="618" spans="1:34" ht="12.7">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row>
    <row r="619" spans="1:34" ht="12.7">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row>
    <row r="620" spans="1:34" ht="12.7">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row>
    <row r="621" spans="1:34" ht="12.7">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row>
    <row r="622" spans="1:34" ht="12.7">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row>
    <row r="623" spans="1:34" ht="12.7">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row>
    <row r="624" spans="1:34" ht="12.7">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row>
    <row r="625" spans="1:34" ht="12.7">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row>
    <row r="626" spans="1:34" ht="12.7">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row>
    <row r="627" spans="1:34" ht="1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row>
    <row r="628" spans="1:34" ht="12.7">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row>
    <row r="629" spans="1:34" ht="12.7">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row>
    <row r="630" spans="1:34" ht="12.7">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row>
    <row r="631" spans="1:34" ht="12.7">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row>
    <row r="632" spans="1:34" ht="12.7">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row>
    <row r="633" spans="1:34" ht="12.7">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row>
    <row r="634" spans="1:34" ht="12.7">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row>
    <row r="635" spans="1:34" ht="12.7">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row>
    <row r="636" spans="1:34" ht="12.7">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row>
    <row r="637" spans="1:34" ht="12.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row>
    <row r="638" spans="1:34" ht="12.7">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row>
    <row r="639" spans="1:34" ht="12.7">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row>
    <row r="640" spans="1:34" ht="12.7">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row>
    <row r="641" spans="1:34" ht="12.7">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row>
    <row r="642" spans="1:34" ht="12.7">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row>
    <row r="643" spans="1:34" ht="12.7">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row>
    <row r="644" spans="1:34" ht="12.7">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row>
    <row r="645" spans="1:34" ht="12.7">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row>
    <row r="646" spans="1:34" ht="12.7">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row>
    <row r="647" spans="1:34" ht="12.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row>
    <row r="648" spans="1:34" ht="12.7">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row>
    <row r="649" spans="1:34" ht="12.7">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row>
    <row r="650" spans="1:34" ht="12.7">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row>
    <row r="651" spans="1:34" ht="12.7">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row>
    <row r="652" spans="1:34" ht="12.7">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row>
    <row r="653" spans="1:34" ht="12.7">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row>
    <row r="654" spans="1:34" ht="12.7">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row>
    <row r="655" spans="1:34" ht="12.7">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row>
    <row r="656" spans="1:34" ht="12.7">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row>
    <row r="657" spans="1:34" ht="12.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row>
    <row r="658" spans="1:34" ht="12.7">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row>
    <row r="659" spans="1:34" ht="12.7">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row>
    <row r="660" spans="1:34" ht="12.7">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row>
    <row r="661" spans="1:34" ht="12.7">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row>
    <row r="662" spans="1:34" ht="12.7">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row>
    <row r="663" spans="1:34" ht="12.7">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row>
    <row r="664" spans="1:34" ht="12.7">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row>
    <row r="665" spans="1:34" ht="12.7">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row>
    <row r="666" spans="1:34" ht="12.7">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row>
    <row r="667" spans="1:34" ht="12.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row>
    <row r="668" spans="1:34" ht="12.7">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row>
    <row r="669" spans="1:34" ht="12.7">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row>
    <row r="670" spans="1:34" ht="12.7">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row>
    <row r="671" spans="1:34" ht="12.7">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row>
    <row r="672" spans="1:34" ht="12.7">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row>
    <row r="673" spans="1:34" ht="12.7">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row>
    <row r="674" spans="1:34" ht="12.7">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row>
    <row r="675" spans="1:34" ht="12.7">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row>
    <row r="676" spans="1:34" ht="12.7">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row>
    <row r="677" spans="1:34" ht="12.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row>
    <row r="678" spans="1:34" ht="12.7">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row>
    <row r="679" spans="1:34" ht="12.7">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row>
    <row r="680" spans="1:34" ht="12.7">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row>
    <row r="681" spans="1:34" ht="12.7">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row>
    <row r="682" spans="1:34" ht="12.7">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row>
    <row r="683" spans="1:34" ht="12.7">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row>
    <row r="684" spans="1:34" ht="12.7">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row>
    <row r="685" spans="1:34" ht="12.7">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row>
    <row r="686" spans="1:34" ht="12.7">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row>
    <row r="687" spans="1:34" ht="12.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row>
    <row r="688" spans="1:34" ht="12.7">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row>
    <row r="689" spans="1:34" ht="12.7">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row>
    <row r="690" spans="1:34" ht="12.7">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row>
    <row r="691" spans="1:34" ht="12.7">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row>
    <row r="692" spans="1:34" ht="12.7">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row>
    <row r="693" spans="1:34" ht="12.7">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row>
    <row r="694" spans="1:34" ht="12.7">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row>
    <row r="695" spans="1:34" ht="12.7">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row>
    <row r="696" spans="1:34" ht="12.7">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row>
    <row r="697" spans="1:34" ht="12.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row>
    <row r="698" spans="1:34" ht="12.7">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row>
    <row r="699" spans="1:34" ht="12.7">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row>
    <row r="700" spans="1:34" ht="12.7">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row>
    <row r="701" spans="1:34" ht="12.7">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row>
    <row r="702" spans="1:34" ht="12.7">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row>
    <row r="703" spans="1:34" ht="12.7">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row>
    <row r="704" spans="1:34" ht="12.7">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row>
    <row r="705" spans="1:34" ht="12.7">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row>
    <row r="706" spans="1:34" ht="12.7">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row>
    <row r="707" spans="1:34" ht="12.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row>
    <row r="708" spans="1:34" ht="12.7">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row>
    <row r="709" spans="1:34" ht="12.7">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row>
    <row r="710" spans="1:34" ht="12.7">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row>
    <row r="711" spans="1:34" ht="12.7">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row>
    <row r="712" spans="1:34" ht="12.7">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row>
    <row r="713" spans="1:34" ht="12.7">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row>
    <row r="714" spans="1:34" ht="12.7">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row>
    <row r="715" spans="1:34" ht="12.7">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row>
    <row r="716" spans="1:34" ht="12.7">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row>
    <row r="717" spans="1:34" ht="12.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row>
    <row r="718" spans="1:34" ht="12.7">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row>
    <row r="719" spans="1:34" ht="12.7">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row>
    <row r="720" spans="1:34" ht="12.7">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row>
    <row r="721" spans="1:34" ht="12.7">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row>
    <row r="722" spans="1:34" ht="12.7">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row>
    <row r="723" spans="1:34" ht="12.7">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row>
    <row r="724" spans="1:34" ht="12.7">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row>
    <row r="725" spans="1:34" ht="12.7">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row>
    <row r="726" spans="1:34" ht="12.7">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row>
    <row r="727" spans="1:34" ht="1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row>
    <row r="728" spans="1:34" ht="12.7">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row>
    <row r="729" spans="1:34" ht="12.7">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row>
    <row r="730" spans="1:34" ht="12.7">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row>
    <row r="731" spans="1:34" ht="12.7">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row>
    <row r="732" spans="1:34" ht="12.7">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row>
    <row r="733" spans="1:34" ht="12.7">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row>
    <row r="734" spans="1:34" ht="12.7">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row>
    <row r="735" spans="1:34" ht="12.7">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row>
    <row r="736" spans="1:34" ht="12.7">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row>
    <row r="737" spans="1:34" ht="12.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row>
    <row r="738" spans="1:34" ht="12.7">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row>
    <row r="739" spans="1:34" ht="12.7">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row>
    <row r="740" spans="1:34" ht="12.7">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row>
    <row r="741" spans="1:34" ht="12.7">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row>
    <row r="742" spans="1:34" ht="12.7">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row>
    <row r="743" spans="1:34" ht="12.7">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row>
    <row r="744" spans="1:34" ht="12.7">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row>
    <row r="745" spans="1:34" ht="12.7">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row>
    <row r="746" spans="1:34" ht="12.7">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row>
    <row r="747" spans="1:34" ht="12.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row>
    <row r="748" spans="1:34" ht="12.7">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row>
    <row r="749" spans="1:34" ht="12.7">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row>
    <row r="750" spans="1:34" ht="12.7">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row>
    <row r="751" spans="1:34" ht="12.7">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row>
    <row r="752" spans="1:34" ht="12.7">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row>
    <row r="753" spans="1:34" ht="12.7">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row>
    <row r="754" spans="1:34" ht="12.7">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row>
    <row r="755" spans="1:34" ht="12.7">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row>
    <row r="756" spans="1:34" ht="12.7">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row>
    <row r="757" spans="1:34" ht="12.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row>
    <row r="758" spans="1:34" ht="12.7">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row>
    <row r="759" spans="1:34" ht="12.7">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row>
    <row r="760" spans="1:34" ht="12.7">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row>
    <row r="761" spans="1:34" ht="12.7">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row>
    <row r="762" spans="1:34" ht="12.7">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row>
    <row r="763" spans="1:34" ht="12.7">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row>
    <row r="764" spans="1:34" ht="12.7">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row>
    <row r="765" spans="1:34" ht="12.7">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row>
    <row r="766" spans="1:34" ht="12.7">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row>
    <row r="767" spans="1:34" ht="12.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row>
    <row r="768" spans="1:34" ht="12.7">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row>
    <row r="769" spans="1:34" ht="12.7">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row>
    <row r="770" spans="1:34" ht="12.7">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row>
    <row r="771" spans="1:34" ht="12.7">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row>
    <row r="772" spans="1:34" ht="12.7">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row>
    <row r="773" spans="1:34" ht="12.7">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row>
    <row r="774" spans="1:34" ht="12.7">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row>
    <row r="775" spans="1:34" ht="12.7">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row>
    <row r="776" spans="1:34" ht="12.7">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row>
    <row r="777" spans="1:34" ht="12.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row>
    <row r="778" spans="1:34" ht="12.7">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row>
    <row r="779" spans="1:34" ht="12.7">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row>
    <row r="780" spans="1:34" ht="12.7">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row>
    <row r="781" spans="1:34" ht="12.7">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row>
    <row r="782" spans="1:34" ht="12.7">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row>
    <row r="783" spans="1:34" ht="12.7">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row>
    <row r="784" spans="1:34" ht="12.7">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row>
    <row r="785" spans="1:34" ht="12.7">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row>
    <row r="786" spans="1:34" ht="12.7">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row>
    <row r="787" spans="1:34" ht="12.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row>
    <row r="788" spans="1:34" ht="12.7">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row>
    <row r="789" spans="1:34" ht="12.7">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row>
    <row r="790" spans="1:34" ht="12.7">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row>
    <row r="791" spans="1:34" ht="12.7">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row>
    <row r="792" spans="1:34" ht="12.7">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row>
    <row r="793" spans="1:34" ht="12.7">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row>
    <row r="794" spans="1:34" ht="12.7">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row>
    <row r="795" spans="1:34" ht="12.7">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row>
    <row r="796" spans="1:34" ht="12.7">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row>
    <row r="797" spans="1:34" ht="12.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row>
    <row r="798" spans="1:34" ht="12.7">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row>
    <row r="799" spans="1:34" ht="12.7">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row>
    <row r="800" spans="1:34" ht="12.7">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row>
    <row r="801" spans="1:34" ht="12.7">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row>
    <row r="802" spans="1:34" ht="12.7">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row>
    <row r="803" spans="1:34" ht="12.7">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row>
    <row r="804" spans="1:34" ht="12.7">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row>
    <row r="805" spans="1:34" ht="12.7">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row>
    <row r="806" spans="1:34" ht="12.7">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row>
    <row r="807" spans="1:34" ht="12.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row>
    <row r="808" spans="1:34" ht="12.7">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row>
    <row r="809" spans="1:34" ht="12.7">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row>
    <row r="810" spans="1:34" ht="12.7">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row>
    <row r="811" spans="1:34" ht="12.7">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row>
    <row r="812" spans="1:34" ht="12.7">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row>
    <row r="813" spans="1:34" ht="12.7">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row>
    <row r="814" spans="1:34" ht="12.7">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row>
    <row r="815" spans="1:34" ht="12.7">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row>
    <row r="816" spans="1:34" ht="12.7">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row>
    <row r="817" spans="1:34" ht="12.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row>
    <row r="818" spans="1:34" ht="12.7">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row>
    <row r="819" spans="1:34" ht="12.7">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row>
    <row r="820" spans="1:34" ht="12.7">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row>
    <row r="821" spans="1:34" ht="12.7">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row>
    <row r="822" spans="1:34" ht="12.7">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row>
    <row r="823" spans="1:34" ht="12.7">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row>
    <row r="824" spans="1:34" ht="12.7">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row>
    <row r="825" spans="1:34" ht="12.7">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row>
    <row r="826" spans="1:34" ht="12.7">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row>
    <row r="827" spans="1:34" ht="1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row>
    <row r="828" spans="1:34" ht="12.7">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row>
    <row r="829" spans="1:34" ht="12.7">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row>
    <row r="830" spans="1:34" ht="12.7">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row>
    <row r="831" spans="1:34" ht="12.7">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row>
    <row r="832" spans="1:34" ht="12.7">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row>
    <row r="833" spans="1:34" ht="12.7">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row>
    <row r="834" spans="1:34" ht="12.7">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row>
    <row r="835" spans="1:34" ht="12.7">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row>
    <row r="836" spans="1:34" ht="12.7">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row>
    <row r="837" spans="1:34" ht="12.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row>
    <row r="838" spans="1:34" ht="12.7">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row>
    <row r="839" spans="1:34" ht="12.7">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row>
    <row r="840" spans="1:34" ht="12.7">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row>
    <row r="841" spans="1:34" ht="12.7">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row>
    <row r="842" spans="1:34" ht="12.7">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row>
    <row r="843" spans="1:34" ht="12.7">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row>
    <row r="844" spans="1:34" ht="12.7">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row>
    <row r="845" spans="1:34" ht="12.7">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row>
    <row r="846" spans="1:34" ht="12.7">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row>
    <row r="847" spans="1:34" ht="12.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row>
    <row r="848" spans="1:34" ht="12.7">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row>
    <row r="849" spans="1:34" ht="12.7">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row>
    <row r="850" spans="1:34" ht="12.7">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row>
    <row r="851" spans="1:34" ht="12.7">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row>
    <row r="852" spans="1:34" ht="12.7">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row>
    <row r="853" spans="1:34" ht="12.7">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row>
    <row r="854" spans="1:34" ht="12.7">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row>
    <row r="855" spans="1:34" ht="12.7">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row>
    <row r="856" spans="1:34" ht="12.7">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row>
    <row r="857" spans="1:34" ht="12.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row>
    <row r="858" spans="1:34" ht="12.7">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row>
    <row r="859" spans="1:34" ht="12.7">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row>
    <row r="860" spans="1:34" ht="12.7">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row>
    <row r="861" spans="1:34" ht="12.7">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row>
    <row r="862" spans="1:34" ht="12.7">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row>
    <row r="863" spans="1:34" ht="12.7">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row>
    <row r="864" spans="1:34" ht="12.7">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row>
    <row r="865" spans="1:34" ht="12.7">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row>
    <row r="866" spans="1:34" ht="12.7">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row>
    <row r="867" spans="1:34" ht="12.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row>
    <row r="868" spans="1:34" ht="12.7">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row>
    <row r="869" spans="1:34" ht="12.7">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row>
    <row r="870" spans="1:34" ht="12.7">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row>
    <row r="871" spans="1:34" ht="12.7">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row>
    <row r="872" spans="1:34" ht="12.7">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row>
    <row r="873" spans="1:34" ht="12.7">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row>
    <row r="874" spans="1:34" ht="12.7">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row>
    <row r="875" spans="1:34" ht="12.7">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row>
    <row r="876" spans="1:34" ht="12.7">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row>
    <row r="877" spans="1:34" ht="12.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row>
    <row r="878" spans="1:34" ht="12.7">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row>
    <row r="879" spans="1:34" ht="12.7">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row>
    <row r="880" spans="1:34" ht="12.7">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row>
    <row r="881" spans="1:34" ht="12.7">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row>
    <row r="882" spans="1:34" ht="12.7">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row>
    <row r="883" spans="1:34" ht="12.7">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row>
    <row r="884" spans="1:34" ht="12.7">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row>
    <row r="885" spans="1:34" ht="12.7">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row>
    <row r="886" spans="1:34" ht="12.7">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row>
    <row r="887" spans="1:34" ht="12.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row>
    <row r="888" spans="1:34" ht="12.7">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row>
    <row r="889" spans="1:34" ht="12.7">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row>
    <row r="890" spans="1:34" ht="12.7">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row>
    <row r="891" spans="1:34" ht="12.7">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row>
    <row r="892" spans="1:34" ht="12.7">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row>
    <row r="893" spans="1:34" ht="12.7">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row>
    <row r="894" spans="1:34" ht="12.7">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row>
    <row r="895" spans="1:34" ht="12.7">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row>
    <row r="896" spans="1:34" ht="12.7">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row>
    <row r="897" spans="1:34" ht="12.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row>
    <row r="898" spans="1:34" ht="12.7">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row>
    <row r="899" spans="1:34" ht="12.7">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row>
    <row r="900" spans="1:34" ht="12.7">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row>
    <row r="901" spans="1:34" ht="12.7">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row>
    <row r="902" spans="1:34" ht="12.7">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row>
    <row r="903" spans="1:34" ht="12.7">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row>
    <row r="904" spans="1:34" ht="12.7">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row>
    <row r="905" spans="1:34" ht="12.7">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row>
    <row r="906" spans="1:34" ht="12.7">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row>
    <row r="907" spans="1:34" ht="12.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row>
    <row r="908" spans="1:34" ht="12.7">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row>
    <row r="909" spans="1:34" ht="12.7">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row>
    <row r="910" spans="1:34" ht="12.7">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row>
    <row r="911" spans="1:34" ht="12.7">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row>
    <row r="912" spans="1:34" ht="12.7">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row>
    <row r="913" spans="1:34" ht="12.7">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row>
    <row r="914" spans="1:34" ht="12.7">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row>
    <row r="915" spans="1:34" ht="12.7">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row>
    <row r="916" spans="1:34" ht="12.7">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row>
    <row r="917" spans="1:34" ht="12.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row>
    <row r="918" spans="1:34" ht="12.7">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row>
    <row r="919" spans="1:34" ht="12.7">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row>
    <row r="920" spans="1:34" ht="12.7">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row>
    <row r="921" spans="1:34" ht="12.7">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row>
    <row r="922" spans="1:34" ht="12.7">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row>
    <row r="923" spans="1:34" ht="12.7">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row>
    <row r="924" spans="1:34" ht="12.7">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row>
    <row r="925" spans="1:34" ht="12.7">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row>
    <row r="926" spans="1:34" ht="12.7">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row>
    <row r="927" spans="1:34" ht="1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row>
    <row r="928" spans="1:34" ht="12.7">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row>
    <row r="929" spans="1:34" ht="12.7">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row>
    <row r="930" spans="1:34" ht="12.7">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row>
    <row r="931" spans="1:34" ht="12.7">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row>
    <row r="932" spans="1:34" ht="12.7">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row>
    <row r="933" spans="1:34" ht="12.7">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row>
    <row r="934" spans="1:34" ht="12.7">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row>
    <row r="935" spans="1:34" ht="12.7">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row>
    <row r="936" spans="1:34" ht="12.7">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row>
    <row r="937" spans="1:34" ht="12.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row>
    <row r="938" spans="1:34" ht="12.7">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row>
    <row r="939" spans="1:34" ht="12.7">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row>
    <row r="940" spans="1:34" ht="12.7">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row>
    <row r="941" spans="1:34" ht="12.7">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row>
    <row r="942" spans="1:34" ht="12.7">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row>
    <row r="943" spans="1:34" ht="12.7">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row>
    <row r="944" spans="1:34" ht="12.7">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row>
    <row r="945" spans="1:34" ht="12.7">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row>
    <row r="946" spans="1:34" ht="12.7">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row>
    <row r="947" spans="1:34" ht="12.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row>
    <row r="948" spans="1:34" ht="12.7">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row>
    <row r="949" spans="1:34" ht="12.7">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row>
    <row r="950" spans="1:34" ht="12.7">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row>
    <row r="951" spans="1:34" ht="12.7">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row>
    <row r="952" spans="1:34" ht="12.7">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row>
    <row r="953" spans="1:34" ht="12.7">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row>
    <row r="954" spans="1:34" ht="12.7">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row>
    <row r="955" spans="1:34" ht="12.7">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row>
    <row r="956" spans="1:34" ht="12.7">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row>
    <row r="957" spans="1:34" ht="12.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row>
    <row r="958" spans="1:34" ht="12.7">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row>
    <row r="959" spans="1:34" ht="12.7">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row>
    <row r="960" spans="1:34" ht="12.7">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row>
    <row r="961" spans="1:34" ht="12.7">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row>
    <row r="962" spans="1:34" ht="12.7">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row>
    <row r="963" spans="1:34" ht="12.7">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row>
    <row r="964" spans="1:34" ht="12.7">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row>
    <row r="965" spans="1:34" ht="12.7">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row>
    <row r="966" spans="1:34" ht="12.7">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row>
    <row r="967" spans="1:34" ht="12.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row>
    <row r="968" spans="1:34" ht="12.7">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row>
    <row r="969" spans="1:34" ht="12.7">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row>
    <row r="970" spans="1:34" ht="12.7">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row>
    <row r="971" spans="1:34" ht="12.7">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row>
    <row r="972" spans="1:34" ht="12.7">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row>
    <row r="973" spans="1:34" ht="12.7">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row>
    <row r="974" spans="1:34" ht="12.7">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row>
    <row r="975" spans="1:34" ht="12.7">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row>
    <row r="976" spans="1:34" ht="12.7">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row>
    <row r="977" spans="1:34" ht="12.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row>
    <row r="978" spans="1:34" ht="12.7">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row>
    <row r="979" spans="1:34" ht="12.7">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row>
    <row r="980" spans="1:34" ht="12.7">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row>
    <row r="981" spans="1:34" ht="12.7">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row>
    <row r="982" spans="1:34" ht="12.7">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row>
    <row r="983" spans="1:34" ht="12.7">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row>
    <row r="984" spans="1:34" ht="12.7">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row>
    <row r="985" spans="1:34" ht="12.7">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row>
    <row r="986" spans="1:34" ht="12.7">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row>
    <row r="987" spans="1:34" ht="12.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row>
    <row r="988" spans="1:34" ht="12.7">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row>
    <row r="989" spans="1:34" ht="12.7">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row>
    <row r="990" spans="1:34" ht="12.7">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row>
    <row r="991" spans="1:34" ht="12.7">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row>
    <row r="992" spans="1:34" ht="12.7">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row>
    <row r="993" spans="1:34" ht="12.7">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row>
    <row r="994" spans="1:34" ht="12.7">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row>
    <row r="995" spans="1:34" ht="12.7">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row>
    <row r="996" spans="1:34" ht="12.7">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row>
    <row r="997" spans="1:34" ht="12.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row>
    <row r="998" spans="1:34" ht="12.7">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row>
    <row r="999" spans="1:34" ht="12.7">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row>
    <row r="1000" spans="1:34" ht="12.7">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row>
    <row r="1001" spans="1:34" ht="12.7">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row>
    <row r="1002" spans="1:34" ht="12.7">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row>
    <row r="1003" spans="1:34" ht="12.7">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row>
    <row r="1004" spans="1:34" ht="12.7">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row>
    <row r="1005" spans="1:34" ht="12.7">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row>
    <row r="1006" spans="1:34" ht="12.7">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54"/>
  <sheetViews>
    <sheetView topLeftCell="C1" workbookViewId="0">
      <selection activeCell="O8" sqref="O8"/>
    </sheetView>
  </sheetViews>
  <sheetFormatPr defaultColWidth="14.41015625" defaultRowHeight="15.75" customHeight="1"/>
  <cols>
    <col min="1" max="1" width="8.41015625" customWidth="1"/>
    <col min="2" max="2" width="11.703125" customWidth="1"/>
    <col min="3" max="3" width="11.703125" style="38" customWidth="1"/>
    <col min="4" max="23" width="8.41015625" customWidth="1"/>
    <col min="24" max="24" width="15.87890625" customWidth="1"/>
    <col min="25" max="25" width="14.87890625" customWidth="1"/>
  </cols>
  <sheetData>
    <row r="1" spans="1:24" ht="15.75" customHeight="1">
      <c r="A1" s="43" t="s">
        <v>1</v>
      </c>
      <c r="B1" s="44"/>
      <c r="C1" s="37"/>
      <c r="D1" s="46" t="s">
        <v>11</v>
      </c>
      <c r="E1" s="44"/>
      <c r="F1" s="44"/>
      <c r="G1" s="44"/>
      <c r="H1" s="44"/>
      <c r="I1" s="44"/>
      <c r="J1" s="44"/>
      <c r="K1" s="44"/>
      <c r="L1" s="44"/>
      <c r="M1" s="44"/>
      <c r="N1" s="44"/>
      <c r="O1" s="44"/>
      <c r="P1" s="44"/>
      <c r="Q1" s="44"/>
      <c r="R1" s="44"/>
      <c r="S1" s="44"/>
      <c r="T1" s="44"/>
      <c r="U1" s="44"/>
      <c r="V1" s="44"/>
      <c r="W1" s="47"/>
    </row>
    <row r="2" spans="1:24" ht="15.75" customHeight="1">
      <c r="A2" s="41"/>
      <c r="B2" s="45"/>
      <c r="C2" s="38">
        <v>0</v>
      </c>
      <c r="D2" s="13">
        <v>1</v>
      </c>
      <c r="E2" s="13">
        <v>2</v>
      </c>
      <c r="F2" s="13">
        <v>3</v>
      </c>
      <c r="G2" s="13">
        <v>4</v>
      </c>
      <c r="H2" s="13">
        <v>5</v>
      </c>
      <c r="I2" s="13">
        <v>6</v>
      </c>
      <c r="J2" s="13">
        <v>7</v>
      </c>
      <c r="K2" s="13">
        <v>8</v>
      </c>
      <c r="L2" s="13">
        <v>9</v>
      </c>
      <c r="M2" s="13">
        <v>10</v>
      </c>
      <c r="N2" s="13">
        <v>11</v>
      </c>
      <c r="O2" s="13">
        <v>12</v>
      </c>
      <c r="P2" s="13">
        <v>13</v>
      </c>
      <c r="Q2" s="13">
        <v>14</v>
      </c>
      <c r="R2" s="13">
        <v>15</v>
      </c>
      <c r="S2" s="13">
        <v>16</v>
      </c>
      <c r="T2" s="13">
        <v>17</v>
      </c>
      <c r="U2" s="13">
        <v>18</v>
      </c>
      <c r="V2" s="13">
        <v>19</v>
      </c>
      <c r="W2" s="14">
        <v>20</v>
      </c>
      <c r="X2" s="15" t="s">
        <v>21</v>
      </c>
    </row>
    <row r="3" spans="1:24" s="38" customFormat="1" ht="15.75" customHeight="1">
      <c r="A3" s="39"/>
      <c r="B3" s="13">
        <v>0</v>
      </c>
      <c r="C3" s="13">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11"/>
    </row>
    <row r="4" spans="1:24" ht="15.75" customHeight="1">
      <c r="A4" s="40" t="s">
        <v>11</v>
      </c>
      <c r="B4" s="13">
        <v>1</v>
      </c>
      <c r="C4" s="13">
        <v>0</v>
      </c>
      <c r="D4" s="4">
        <v>0</v>
      </c>
      <c r="E4" s="4">
        <v>4</v>
      </c>
      <c r="F4" s="4">
        <v>9</v>
      </c>
      <c r="G4" s="4">
        <v>6</v>
      </c>
      <c r="H4" s="4">
        <v>5</v>
      </c>
      <c r="I4">
        <f t="shared" ref="I4:W4" si="0">I$24+I$26+$X4</f>
        <v>49</v>
      </c>
      <c r="J4">
        <f t="shared" si="0"/>
        <v>51</v>
      </c>
      <c r="K4">
        <f t="shared" si="0"/>
        <v>54</v>
      </c>
      <c r="L4">
        <f t="shared" si="0"/>
        <v>53</v>
      </c>
      <c r="M4">
        <f t="shared" si="0"/>
        <v>53</v>
      </c>
      <c r="N4">
        <f t="shared" si="0"/>
        <v>53</v>
      </c>
      <c r="O4">
        <f t="shared" si="0"/>
        <v>55</v>
      </c>
      <c r="P4">
        <f t="shared" si="0"/>
        <v>53</v>
      </c>
      <c r="Q4">
        <f t="shared" si="0"/>
        <v>56</v>
      </c>
      <c r="R4">
        <f t="shared" si="0"/>
        <v>54</v>
      </c>
      <c r="S4">
        <f t="shared" si="0"/>
        <v>53</v>
      </c>
      <c r="T4">
        <f t="shared" si="0"/>
        <v>53</v>
      </c>
      <c r="U4">
        <f t="shared" si="0"/>
        <v>55</v>
      </c>
      <c r="V4">
        <f t="shared" si="0"/>
        <v>55</v>
      </c>
      <c r="W4">
        <f t="shared" si="0"/>
        <v>54</v>
      </c>
      <c r="X4" s="9">
        <v>9</v>
      </c>
    </row>
    <row r="5" spans="1:24" ht="15.75" customHeight="1">
      <c r="A5" s="41"/>
      <c r="B5" s="13">
        <v>2</v>
      </c>
      <c r="C5" s="13">
        <v>0</v>
      </c>
      <c r="D5">
        <f>E4</f>
        <v>4</v>
      </c>
      <c r="E5" s="4">
        <v>0</v>
      </c>
      <c r="F5" s="4">
        <v>7</v>
      </c>
      <c r="G5" s="4">
        <v>4</v>
      </c>
      <c r="H5" s="4">
        <v>1</v>
      </c>
      <c r="I5">
        <f t="shared" ref="I5:W5" si="1">I$24+I$26+$X5</f>
        <v>47</v>
      </c>
      <c r="J5">
        <f t="shared" si="1"/>
        <v>49</v>
      </c>
      <c r="K5">
        <f t="shared" si="1"/>
        <v>52</v>
      </c>
      <c r="L5">
        <f t="shared" si="1"/>
        <v>51</v>
      </c>
      <c r="M5">
        <f t="shared" si="1"/>
        <v>51</v>
      </c>
      <c r="N5">
        <f t="shared" si="1"/>
        <v>51</v>
      </c>
      <c r="O5">
        <f t="shared" si="1"/>
        <v>53</v>
      </c>
      <c r="P5">
        <f t="shared" si="1"/>
        <v>51</v>
      </c>
      <c r="Q5">
        <f t="shared" si="1"/>
        <v>54</v>
      </c>
      <c r="R5">
        <f t="shared" si="1"/>
        <v>52</v>
      </c>
      <c r="S5">
        <f t="shared" si="1"/>
        <v>51</v>
      </c>
      <c r="T5">
        <f t="shared" si="1"/>
        <v>51</v>
      </c>
      <c r="U5">
        <f t="shared" si="1"/>
        <v>53</v>
      </c>
      <c r="V5">
        <f t="shared" si="1"/>
        <v>53</v>
      </c>
      <c r="W5">
        <f t="shared" si="1"/>
        <v>52</v>
      </c>
      <c r="X5" s="9">
        <v>7</v>
      </c>
    </row>
    <row r="6" spans="1:24" ht="15.75" customHeight="1">
      <c r="A6" s="41"/>
      <c r="B6" s="13">
        <v>3</v>
      </c>
      <c r="C6" s="13">
        <v>0</v>
      </c>
      <c r="D6">
        <f>F4</f>
        <v>9</v>
      </c>
      <c r="E6">
        <f>F5</f>
        <v>7</v>
      </c>
      <c r="F6" s="4">
        <v>0</v>
      </c>
      <c r="G6" s="4">
        <v>4</v>
      </c>
      <c r="H6" s="4">
        <v>6</v>
      </c>
      <c r="I6">
        <f t="shared" ref="I6:W6" si="2">I$24+I$26+$X6</f>
        <v>48</v>
      </c>
      <c r="J6">
        <f t="shared" si="2"/>
        <v>50</v>
      </c>
      <c r="K6">
        <f t="shared" si="2"/>
        <v>53</v>
      </c>
      <c r="L6">
        <f t="shared" si="2"/>
        <v>52</v>
      </c>
      <c r="M6">
        <f t="shared" si="2"/>
        <v>52</v>
      </c>
      <c r="N6">
        <f t="shared" si="2"/>
        <v>52</v>
      </c>
      <c r="O6">
        <f t="shared" si="2"/>
        <v>54</v>
      </c>
      <c r="P6">
        <f t="shared" si="2"/>
        <v>52</v>
      </c>
      <c r="Q6">
        <f t="shared" si="2"/>
        <v>55</v>
      </c>
      <c r="R6">
        <f t="shared" si="2"/>
        <v>53</v>
      </c>
      <c r="S6">
        <f t="shared" si="2"/>
        <v>52</v>
      </c>
      <c r="T6">
        <f t="shared" si="2"/>
        <v>52</v>
      </c>
      <c r="U6">
        <f t="shared" si="2"/>
        <v>54</v>
      </c>
      <c r="V6">
        <f t="shared" si="2"/>
        <v>54</v>
      </c>
      <c r="W6">
        <f t="shared" si="2"/>
        <v>53</v>
      </c>
      <c r="X6" s="9">
        <v>8</v>
      </c>
    </row>
    <row r="7" spans="1:24" ht="15.75" customHeight="1">
      <c r="A7" s="41"/>
      <c r="B7" s="13">
        <v>4</v>
      </c>
      <c r="C7" s="13">
        <v>0</v>
      </c>
      <c r="D7">
        <f>G4</f>
        <v>6</v>
      </c>
      <c r="E7">
        <f>G5</f>
        <v>4</v>
      </c>
      <c r="F7">
        <f>G6</f>
        <v>4</v>
      </c>
      <c r="G7" s="4">
        <v>0</v>
      </c>
      <c r="H7" s="4">
        <v>2</v>
      </c>
      <c r="I7">
        <f t="shared" ref="I7:W7" si="3">I$24+I$26+$X7</f>
        <v>47</v>
      </c>
      <c r="J7">
        <f t="shared" si="3"/>
        <v>49</v>
      </c>
      <c r="K7">
        <f t="shared" si="3"/>
        <v>52</v>
      </c>
      <c r="L7">
        <f t="shared" si="3"/>
        <v>51</v>
      </c>
      <c r="M7">
        <f t="shared" si="3"/>
        <v>51</v>
      </c>
      <c r="N7">
        <f t="shared" si="3"/>
        <v>51</v>
      </c>
      <c r="O7">
        <f t="shared" si="3"/>
        <v>53</v>
      </c>
      <c r="P7">
        <f t="shared" si="3"/>
        <v>51</v>
      </c>
      <c r="Q7">
        <f t="shared" si="3"/>
        <v>54</v>
      </c>
      <c r="R7">
        <f t="shared" si="3"/>
        <v>52</v>
      </c>
      <c r="S7">
        <f t="shared" si="3"/>
        <v>51</v>
      </c>
      <c r="T7">
        <f t="shared" si="3"/>
        <v>51</v>
      </c>
      <c r="U7">
        <f t="shared" si="3"/>
        <v>53</v>
      </c>
      <c r="V7">
        <f t="shared" si="3"/>
        <v>53</v>
      </c>
      <c r="W7">
        <f t="shared" si="3"/>
        <v>52</v>
      </c>
      <c r="X7" s="9">
        <v>7</v>
      </c>
    </row>
    <row r="8" spans="1:24" ht="15.75" customHeight="1">
      <c r="A8" s="41"/>
      <c r="B8" s="13">
        <v>5</v>
      </c>
      <c r="C8" s="13">
        <v>0</v>
      </c>
      <c r="D8">
        <f>H4</f>
        <v>5</v>
      </c>
      <c r="E8">
        <f>H5</f>
        <v>1</v>
      </c>
      <c r="F8">
        <f>H6</f>
        <v>6</v>
      </c>
      <c r="G8">
        <f>H7</f>
        <v>2</v>
      </c>
      <c r="H8" s="4">
        <v>0</v>
      </c>
      <c r="I8">
        <f t="shared" ref="I8:W8" si="4">I$24+I$26+$X8</f>
        <v>48</v>
      </c>
      <c r="J8">
        <f t="shared" si="4"/>
        <v>50</v>
      </c>
      <c r="K8">
        <f t="shared" si="4"/>
        <v>53</v>
      </c>
      <c r="L8">
        <f t="shared" si="4"/>
        <v>52</v>
      </c>
      <c r="M8">
        <f t="shared" si="4"/>
        <v>52</v>
      </c>
      <c r="N8">
        <f t="shared" si="4"/>
        <v>52</v>
      </c>
      <c r="O8">
        <f t="shared" si="4"/>
        <v>54</v>
      </c>
      <c r="P8">
        <f t="shared" si="4"/>
        <v>52</v>
      </c>
      <c r="Q8">
        <f t="shared" si="4"/>
        <v>55</v>
      </c>
      <c r="R8">
        <f t="shared" si="4"/>
        <v>53</v>
      </c>
      <c r="S8">
        <f t="shared" si="4"/>
        <v>52</v>
      </c>
      <c r="T8">
        <f t="shared" si="4"/>
        <v>52</v>
      </c>
      <c r="U8">
        <f t="shared" si="4"/>
        <v>54</v>
      </c>
      <c r="V8">
        <f t="shared" si="4"/>
        <v>54</v>
      </c>
      <c r="W8">
        <f t="shared" si="4"/>
        <v>53</v>
      </c>
      <c r="X8" s="9">
        <v>8</v>
      </c>
    </row>
    <row r="9" spans="1:24" ht="15.75" customHeight="1">
      <c r="A9" s="41"/>
      <c r="B9" s="13">
        <v>6</v>
      </c>
      <c r="C9" s="13">
        <v>0</v>
      </c>
      <c r="D9">
        <f>I4</f>
        <v>49</v>
      </c>
      <c r="E9">
        <f>I5</f>
        <v>47</v>
      </c>
      <c r="F9">
        <f>I6</f>
        <v>48</v>
      </c>
      <c r="G9">
        <f>I7</f>
        <v>47</v>
      </c>
      <c r="H9">
        <f>I8</f>
        <v>48</v>
      </c>
      <c r="I9" s="4">
        <v>0</v>
      </c>
      <c r="J9" s="4">
        <v>13</v>
      </c>
      <c r="K9" s="4">
        <v>13</v>
      </c>
      <c r="L9" s="4">
        <v>4</v>
      </c>
      <c r="M9" s="4">
        <v>4</v>
      </c>
      <c r="N9">
        <f t="shared" ref="N9:W9" si="5">N$24+N$27+$X9</f>
        <v>72</v>
      </c>
      <c r="O9">
        <f t="shared" si="5"/>
        <v>74</v>
      </c>
      <c r="P9">
        <f t="shared" si="5"/>
        <v>72</v>
      </c>
      <c r="Q9">
        <f t="shared" si="5"/>
        <v>75</v>
      </c>
      <c r="R9">
        <f t="shared" si="5"/>
        <v>73</v>
      </c>
      <c r="S9">
        <f t="shared" si="5"/>
        <v>64</v>
      </c>
      <c r="T9">
        <f t="shared" si="5"/>
        <v>64</v>
      </c>
      <c r="U9">
        <f t="shared" si="5"/>
        <v>66</v>
      </c>
      <c r="V9">
        <f t="shared" si="5"/>
        <v>66</v>
      </c>
      <c r="W9">
        <f t="shared" si="5"/>
        <v>65</v>
      </c>
      <c r="X9" s="9">
        <v>2</v>
      </c>
    </row>
    <row r="10" spans="1:24" ht="15.75" customHeight="1">
      <c r="A10" s="41"/>
      <c r="B10" s="13">
        <v>7</v>
      </c>
      <c r="C10" s="13">
        <v>0</v>
      </c>
      <c r="D10">
        <f>J4</f>
        <v>51</v>
      </c>
      <c r="E10">
        <f>J5</f>
        <v>49</v>
      </c>
      <c r="F10">
        <f>J6</f>
        <v>50</v>
      </c>
      <c r="G10">
        <f>J7</f>
        <v>49</v>
      </c>
      <c r="H10">
        <f>J8</f>
        <v>50</v>
      </c>
      <c r="I10">
        <f>J9</f>
        <v>13</v>
      </c>
      <c r="J10" s="4">
        <v>0</v>
      </c>
      <c r="K10" s="4">
        <v>1</v>
      </c>
      <c r="L10" s="4">
        <v>13</v>
      </c>
      <c r="M10" s="4">
        <v>13</v>
      </c>
      <c r="N10">
        <f t="shared" ref="N10:W10" si="6">N$24+N$27+$X10</f>
        <v>74</v>
      </c>
      <c r="O10">
        <f t="shared" si="6"/>
        <v>76</v>
      </c>
      <c r="P10">
        <f t="shared" si="6"/>
        <v>74</v>
      </c>
      <c r="Q10">
        <f t="shared" si="6"/>
        <v>77</v>
      </c>
      <c r="R10">
        <f t="shared" si="6"/>
        <v>75</v>
      </c>
      <c r="S10">
        <f t="shared" si="6"/>
        <v>66</v>
      </c>
      <c r="T10">
        <f t="shared" si="6"/>
        <v>66</v>
      </c>
      <c r="U10">
        <f t="shared" si="6"/>
        <v>68</v>
      </c>
      <c r="V10">
        <f t="shared" si="6"/>
        <v>68</v>
      </c>
      <c r="W10">
        <f t="shared" si="6"/>
        <v>67</v>
      </c>
      <c r="X10" s="9">
        <v>4</v>
      </c>
    </row>
    <row r="11" spans="1:24" ht="15.75" customHeight="1">
      <c r="A11" s="41"/>
      <c r="B11" s="13">
        <v>8</v>
      </c>
      <c r="C11" s="13">
        <v>0</v>
      </c>
      <c r="D11">
        <f>K4</f>
        <v>54</v>
      </c>
      <c r="E11">
        <f>K5</f>
        <v>52</v>
      </c>
      <c r="F11">
        <f>K6</f>
        <v>53</v>
      </c>
      <c r="G11">
        <f>K7</f>
        <v>52</v>
      </c>
      <c r="H11">
        <f>K8</f>
        <v>53</v>
      </c>
      <c r="I11">
        <f>K9</f>
        <v>13</v>
      </c>
      <c r="J11">
        <f>K10</f>
        <v>1</v>
      </c>
      <c r="K11" s="4">
        <v>0</v>
      </c>
      <c r="L11" s="4">
        <v>13</v>
      </c>
      <c r="M11" s="4">
        <v>13</v>
      </c>
      <c r="N11">
        <f t="shared" ref="N11:W11" si="7">N$24+N$27+$X11</f>
        <v>77</v>
      </c>
      <c r="O11">
        <f t="shared" si="7"/>
        <v>79</v>
      </c>
      <c r="P11">
        <f t="shared" si="7"/>
        <v>77</v>
      </c>
      <c r="Q11">
        <f t="shared" si="7"/>
        <v>80</v>
      </c>
      <c r="R11">
        <f t="shared" si="7"/>
        <v>78</v>
      </c>
      <c r="S11">
        <f t="shared" si="7"/>
        <v>69</v>
      </c>
      <c r="T11">
        <f t="shared" si="7"/>
        <v>69</v>
      </c>
      <c r="U11">
        <f t="shared" si="7"/>
        <v>71</v>
      </c>
      <c r="V11">
        <f t="shared" si="7"/>
        <v>71</v>
      </c>
      <c r="W11">
        <f t="shared" si="7"/>
        <v>70</v>
      </c>
      <c r="X11" s="9">
        <v>7</v>
      </c>
    </row>
    <row r="12" spans="1:24" ht="15.75" customHeight="1">
      <c r="A12" s="41"/>
      <c r="B12" s="13">
        <v>9</v>
      </c>
      <c r="C12" s="13">
        <v>0</v>
      </c>
      <c r="D12">
        <f>L4</f>
        <v>53</v>
      </c>
      <c r="E12">
        <f>L5</f>
        <v>51</v>
      </c>
      <c r="F12">
        <f>L6</f>
        <v>52</v>
      </c>
      <c r="G12">
        <f>L7</f>
        <v>51</v>
      </c>
      <c r="H12">
        <f>L8</f>
        <v>52</v>
      </c>
      <c r="I12">
        <f>L9</f>
        <v>4</v>
      </c>
      <c r="J12">
        <f>L10</f>
        <v>13</v>
      </c>
      <c r="K12">
        <f>L11</f>
        <v>13</v>
      </c>
      <c r="L12" s="4">
        <v>0</v>
      </c>
      <c r="M12" s="4">
        <v>1</v>
      </c>
      <c r="N12">
        <f t="shared" ref="N12:W12" si="8">N$24+N$27+$X12</f>
        <v>76</v>
      </c>
      <c r="O12">
        <f t="shared" si="8"/>
        <v>78</v>
      </c>
      <c r="P12">
        <f t="shared" si="8"/>
        <v>76</v>
      </c>
      <c r="Q12">
        <f t="shared" si="8"/>
        <v>79</v>
      </c>
      <c r="R12">
        <f t="shared" si="8"/>
        <v>77</v>
      </c>
      <c r="S12">
        <f t="shared" si="8"/>
        <v>68</v>
      </c>
      <c r="T12">
        <f t="shared" si="8"/>
        <v>68</v>
      </c>
      <c r="U12">
        <f t="shared" si="8"/>
        <v>70</v>
      </c>
      <c r="V12">
        <f t="shared" si="8"/>
        <v>70</v>
      </c>
      <c r="W12">
        <f t="shared" si="8"/>
        <v>69</v>
      </c>
      <c r="X12" s="9">
        <v>6</v>
      </c>
    </row>
    <row r="13" spans="1:24" ht="15.75" customHeight="1">
      <c r="A13" s="41"/>
      <c r="B13" s="13">
        <v>10</v>
      </c>
      <c r="C13" s="13">
        <v>0</v>
      </c>
      <c r="D13">
        <f>M4</f>
        <v>53</v>
      </c>
      <c r="E13">
        <f>M5</f>
        <v>51</v>
      </c>
      <c r="F13">
        <f>M6</f>
        <v>52</v>
      </c>
      <c r="G13">
        <f>M7</f>
        <v>51</v>
      </c>
      <c r="H13">
        <f>M8</f>
        <v>52</v>
      </c>
      <c r="I13">
        <f>M9</f>
        <v>4</v>
      </c>
      <c r="J13">
        <f>M10</f>
        <v>13</v>
      </c>
      <c r="K13">
        <f>M11</f>
        <v>13</v>
      </c>
      <c r="L13">
        <f>M12</f>
        <v>1</v>
      </c>
      <c r="M13" s="4">
        <v>0</v>
      </c>
      <c r="N13">
        <f t="shared" ref="N13:W13" si="9">N$24+N$27+$X13</f>
        <v>76</v>
      </c>
      <c r="O13">
        <f t="shared" si="9"/>
        <v>78</v>
      </c>
      <c r="P13">
        <f t="shared" si="9"/>
        <v>76</v>
      </c>
      <c r="Q13">
        <f t="shared" si="9"/>
        <v>79</v>
      </c>
      <c r="R13">
        <f t="shared" si="9"/>
        <v>77</v>
      </c>
      <c r="S13">
        <f t="shared" si="9"/>
        <v>68</v>
      </c>
      <c r="T13">
        <f t="shared" si="9"/>
        <v>68</v>
      </c>
      <c r="U13">
        <f t="shared" si="9"/>
        <v>70</v>
      </c>
      <c r="V13">
        <f t="shared" si="9"/>
        <v>70</v>
      </c>
      <c r="W13">
        <f t="shared" si="9"/>
        <v>69</v>
      </c>
      <c r="X13" s="9">
        <v>6</v>
      </c>
    </row>
    <row r="14" spans="1:24" ht="15.75" customHeight="1">
      <c r="A14" s="41"/>
      <c r="B14" s="13">
        <v>11</v>
      </c>
      <c r="C14" s="13">
        <v>0</v>
      </c>
      <c r="D14">
        <f>N4</f>
        <v>53</v>
      </c>
      <c r="E14">
        <f>N5</f>
        <v>51</v>
      </c>
      <c r="F14">
        <f>N6</f>
        <v>52</v>
      </c>
      <c r="G14">
        <f>N7</f>
        <v>51</v>
      </c>
      <c r="H14">
        <f>N8</f>
        <v>52</v>
      </c>
      <c r="I14">
        <f>N9</f>
        <v>72</v>
      </c>
      <c r="J14">
        <f>N10</f>
        <v>74</v>
      </c>
      <c r="K14">
        <f>N11</f>
        <v>77</v>
      </c>
      <c r="L14">
        <f>N12</f>
        <v>76</v>
      </c>
      <c r="M14">
        <f>N13</f>
        <v>76</v>
      </c>
      <c r="N14" s="4">
        <v>0</v>
      </c>
      <c r="O14" s="4">
        <v>8</v>
      </c>
      <c r="P14" s="4">
        <v>7</v>
      </c>
      <c r="Q14" s="4">
        <v>9</v>
      </c>
      <c r="R14" s="4">
        <v>2</v>
      </c>
      <c r="S14">
        <f t="shared" ref="S14:W14" si="10">S$24+S$28+$X14</f>
        <v>52</v>
      </c>
      <c r="T14">
        <f t="shared" si="10"/>
        <v>52</v>
      </c>
      <c r="U14">
        <f t="shared" si="10"/>
        <v>54</v>
      </c>
      <c r="V14">
        <f t="shared" si="10"/>
        <v>54</v>
      </c>
      <c r="W14">
        <f t="shared" si="10"/>
        <v>53</v>
      </c>
      <c r="X14" s="9">
        <v>5</v>
      </c>
    </row>
    <row r="15" spans="1:24" ht="15.75" customHeight="1">
      <c r="A15" s="41"/>
      <c r="B15" s="13">
        <v>12</v>
      </c>
      <c r="C15" s="13">
        <v>0</v>
      </c>
      <c r="D15">
        <f>O4</f>
        <v>55</v>
      </c>
      <c r="E15">
        <f>O5</f>
        <v>53</v>
      </c>
      <c r="F15">
        <f>O6</f>
        <v>54</v>
      </c>
      <c r="G15">
        <f>O7</f>
        <v>53</v>
      </c>
      <c r="H15">
        <f>O8</f>
        <v>54</v>
      </c>
      <c r="I15">
        <f>O9</f>
        <v>74</v>
      </c>
      <c r="J15">
        <f>O10</f>
        <v>76</v>
      </c>
      <c r="K15">
        <f>O11</f>
        <v>79</v>
      </c>
      <c r="L15">
        <f>O12</f>
        <v>78</v>
      </c>
      <c r="M15">
        <f>O13</f>
        <v>78</v>
      </c>
      <c r="N15">
        <f>O14</f>
        <v>8</v>
      </c>
      <c r="O15" s="4">
        <v>0</v>
      </c>
      <c r="P15" s="4">
        <v>6</v>
      </c>
      <c r="Q15" s="4">
        <v>2</v>
      </c>
      <c r="R15" s="4">
        <v>7</v>
      </c>
      <c r="S15">
        <f t="shared" ref="S15:W15" si="11">S$24+S$28+$X15</f>
        <v>54</v>
      </c>
      <c r="T15">
        <f t="shared" si="11"/>
        <v>54</v>
      </c>
      <c r="U15">
        <f t="shared" si="11"/>
        <v>56</v>
      </c>
      <c r="V15">
        <f t="shared" si="11"/>
        <v>56</v>
      </c>
      <c r="W15">
        <f t="shared" si="11"/>
        <v>55</v>
      </c>
      <c r="X15" s="9">
        <v>7</v>
      </c>
    </row>
    <row r="16" spans="1:24" ht="15.75" customHeight="1">
      <c r="A16" s="41"/>
      <c r="B16" s="13">
        <v>13</v>
      </c>
      <c r="C16" s="13">
        <v>0</v>
      </c>
      <c r="D16">
        <f>P4</f>
        <v>53</v>
      </c>
      <c r="E16">
        <f>P5</f>
        <v>51</v>
      </c>
      <c r="F16">
        <f>P6</f>
        <v>52</v>
      </c>
      <c r="G16">
        <f>P7</f>
        <v>51</v>
      </c>
      <c r="H16">
        <f>P8</f>
        <v>52</v>
      </c>
      <c r="I16">
        <f>P9</f>
        <v>72</v>
      </c>
      <c r="J16">
        <f>P10</f>
        <v>74</v>
      </c>
      <c r="K16">
        <f>P11</f>
        <v>77</v>
      </c>
      <c r="L16">
        <f>P12</f>
        <v>76</v>
      </c>
      <c r="M16">
        <f>P13</f>
        <v>76</v>
      </c>
      <c r="N16">
        <f>P14</f>
        <v>7</v>
      </c>
      <c r="O16">
        <f>P15</f>
        <v>6</v>
      </c>
      <c r="P16" s="4">
        <v>0</v>
      </c>
      <c r="Q16" s="4">
        <v>7</v>
      </c>
      <c r="R16" s="4">
        <v>6</v>
      </c>
      <c r="S16">
        <f t="shared" ref="S16:W16" si="12">S$24+S$28+$X16</f>
        <v>52</v>
      </c>
      <c r="T16">
        <f t="shared" si="12"/>
        <v>52</v>
      </c>
      <c r="U16">
        <f t="shared" si="12"/>
        <v>54</v>
      </c>
      <c r="V16">
        <f t="shared" si="12"/>
        <v>54</v>
      </c>
      <c r="W16">
        <f t="shared" si="12"/>
        <v>53</v>
      </c>
      <c r="X16" s="9">
        <v>5</v>
      </c>
    </row>
    <row r="17" spans="1:24" ht="15.75" customHeight="1">
      <c r="A17" s="41"/>
      <c r="B17" s="13">
        <v>14</v>
      </c>
      <c r="C17" s="13">
        <v>0</v>
      </c>
      <c r="D17">
        <f>Q4</f>
        <v>56</v>
      </c>
      <c r="E17">
        <f>Q5</f>
        <v>54</v>
      </c>
      <c r="F17">
        <f>Q6</f>
        <v>55</v>
      </c>
      <c r="G17">
        <f>Q7</f>
        <v>54</v>
      </c>
      <c r="H17">
        <f>Q8</f>
        <v>55</v>
      </c>
      <c r="I17">
        <f>Q9</f>
        <v>75</v>
      </c>
      <c r="J17">
        <f>Q10</f>
        <v>77</v>
      </c>
      <c r="K17">
        <f>Q11</f>
        <v>80</v>
      </c>
      <c r="L17">
        <f>Q12</f>
        <v>79</v>
      </c>
      <c r="M17">
        <f>Q13</f>
        <v>79</v>
      </c>
      <c r="N17">
        <f>Q14</f>
        <v>9</v>
      </c>
      <c r="O17">
        <f>Q15</f>
        <v>2</v>
      </c>
      <c r="P17">
        <f>Q16</f>
        <v>7</v>
      </c>
      <c r="Q17" s="4">
        <v>0</v>
      </c>
      <c r="R17" s="4">
        <v>9</v>
      </c>
      <c r="S17">
        <f t="shared" ref="S17:W17" si="13">S$24+S$28+$X17</f>
        <v>55</v>
      </c>
      <c r="T17">
        <f t="shared" si="13"/>
        <v>55</v>
      </c>
      <c r="U17">
        <f t="shared" si="13"/>
        <v>57</v>
      </c>
      <c r="V17">
        <f t="shared" si="13"/>
        <v>57</v>
      </c>
      <c r="W17">
        <f t="shared" si="13"/>
        <v>56</v>
      </c>
      <c r="X17" s="9">
        <v>8</v>
      </c>
    </row>
    <row r="18" spans="1:24" ht="15.75" customHeight="1">
      <c r="A18" s="41"/>
      <c r="B18" s="13">
        <v>15</v>
      </c>
      <c r="C18" s="13">
        <v>0</v>
      </c>
      <c r="D18">
        <f>R4</f>
        <v>54</v>
      </c>
      <c r="E18">
        <f>R5</f>
        <v>52</v>
      </c>
      <c r="F18">
        <f>R6</f>
        <v>53</v>
      </c>
      <c r="G18">
        <f>R7</f>
        <v>52</v>
      </c>
      <c r="H18">
        <f>R8</f>
        <v>53</v>
      </c>
      <c r="I18">
        <f>R9</f>
        <v>73</v>
      </c>
      <c r="J18">
        <f>R10</f>
        <v>75</v>
      </c>
      <c r="K18">
        <f>R11</f>
        <v>78</v>
      </c>
      <c r="L18">
        <f>R12</f>
        <v>77</v>
      </c>
      <c r="M18">
        <f>R13</f>
        <v>77</v>
      </c>
      <c r="N18">
        <f>R14</f>
        <v>2</v>
      </c>
      <c r="O18">
        <f>R15</f>
        <v>7</v>
      </c>
      <c r="P18">
        <f>R16</f>
        <v>6</v>
      </c>
      <c r="Q18">
        <f>R17</f>
        <v>9</v>
      </c>
      <c r="R18" s="4">
        <v>0</v>
      </c>
      <c r="S18">
        <f t="shared" ref="S18:W18" si="14">S$24+S$28+$X18</f>
        <v>53</v>
      </c>
      <c r="T18">
        <f t="shared" si="14"/>
        <v>53</v>
      </c>
      <c r="U18">
        <f t="shared" si="14"/>
        <v>55</v>
      </c>
      <c r="V18">
        <f t="shared" si="14"/>
        <v>55</v>
      </c>
      <c r="W18">
        <f t="shared" si="14"/>
        <v>54</v>
      </c>
      <c r="X18" s="9">
        <v>6</v>
      </c>
    </row>
    <row r="19" spans="1:24" ht="15.75" customHeight="1">
      <c r="A19" s="41"/>
      <c r="B19" s="13">
        <v>16</v>
      </c>
      <c r="C19" s="13">
        <v>0</v>
      </c>
      <c r="D19">
        <f>S4</f>
        <v>53</v>
      </c>
      <c r="E19">
        <f>S5</f>
        <v>51</v>
      </c>
      <c r="F19">
        <f>S6</f>
        <v>52</v>
      </c>
      <c r="G19">
        <f>S7</f>
        <v>51</v>
      </c>
      <c r="H19">
        <f>S8</f>
        <v>52</v>
      </c>
      <c r="I19">
        <f>S9</f>
        <v>64</v>
      </c>
      <c r="J19">
        <f>S10</f>
        <v>66</v>
      </c>
      <c r="K19">
        <f>S11</f>
        <v>69</v>
      </c>
      <c r="L19">
        <f>S12</f>
        <v>68</v>
      </c>
      <c r="M19">
        <f>S13</f>
        <v>68</v>
      </c>
      <c r="N19">
        <f>S14</f>
        <v>52</v>
      </c>
      <c r="O19">
        <f>S15</f>
        <v>54</v>
      </c>
      <c r="P19">
        <f>S16</f>
        <v>52</v>
      </c>
      <c r="Q19">
        <f>S17</f>
        <v>55</v>
      </c>
      <c r="R19">
        <f>S18</f>
        <v>53</v>
      </c>
      <c r="S19" s="4">
        <v>0</v>
      </c>
      <c r="T19" s="4">
        <v>1</v>
      </c>
      <c r="U19" s="4">
        <v>11</v>
      </c>
      <c r="V19" s="4">
        <v>8</v>
      </c>
      <c r="W19" s="20">
        <v>9</v>
      </c>
      <c r="X19" s="9">
        <v>7</v>
      </c>
    </row>
    <row r="20" spans="1:24" ht="15.75" customHeight="1">
      <c r="A20" s="41"/>
      <c r="B20" s="13">
        <v>17</v>
      </c>
      <c r="C20" s="13">
        <v>0</v>
      </c>
      <c r="D20">
        <f>T4</f>
        <v>53</v>
      </c>
      <c r="E20">
        <f>T5</f>
        <v>51</v>
      </c>
      <c r="F20">
        <f>T6</f>
        <v>52</v>
      </c>
      <c r="G20">
        <f>T7</f>
        <v>51</v>
      </c>
      <c r="H20">
        <f>T8</f>
        <v>52</v>
      </c>
      <c r="I20">
        <f>T9</f>
        <v>64</v>
      </c>
      <c r="J20">
        <f>T10</f>
        <v>66</v>
      </c>
      <c r="K20">
        <f>T11</f>
        <v>69</v>
      </c>
      <c r="L20">
        <f>T12</f>
        <v>68</v>
      </c>
      <c r="M20">
        <f>T13</f>
        <v>68</v>
      </c>
      <c r="N20">
        <f>T14</f>
        <v>52</v>
      </c>
      <c r="O20">
        <f>T15</f>
        <v>54</v>
      </c>
      <c r="P20">
        <f>T16</f>
        <v>52</v>
      </c>
      <c r="Q20">
        <f>T17</f>
        <v>55</v>
      </c>
      <c r="R20">
        <f>T18</f>
        <v>53</v>
      </c>
      <c r="S20">
        <f>T19</f>
        <v>1</v>
      </c>
      <c r="T20" s="4">
        <v>0</v>
      </c>
      <c r="U20" s="4">
        <v>10</v>
      </c>
      <c r="V20" s="4">
        <v>8</v>
      </c>
      <c r="W20" s="20">
        <v>9</v>
      </c>
      <c r="X20" s="9">
        <v>7</v>
      </c>
    </row>
    <row r="21" spans="1:24" ht="15.75" customHeight="1">
      <c r="A21" s="41"/>
      <c r="B21" s="13">
        <v>18</v>
      </c>
      <c r="C21" s="13">
        <v>0</v>
      </c>
      <c r="D21">
        <f>U4</f>
        <v>55</v>
      </c>
      <c r="E21">
        <f>U5</f>
        <v>53</v>
      </c>
      <c r="F21">
        <f>U6</f>
        <v>54</v>
      </c>
      <c r="G21">
        <f>U7</f>
        <v>53</v>
      </c>
      <c r="H21">
        <f>U8</f>
        <v>54</v>
      </c>
      <c r="I21">
        <f>U9</f>
        <v>66</v>
      </c>
      <c r="J21">
        <f>U10</f>
        <v>68</v>
      </c>
      <c r="K21">
        <f>U11</f>
        <v>71</v>
      </c>
      <c r="L21">
        <f>U12</f>
        <v>70</v>
      </c>
      <c r="M21">
        <f>U13</f>
        <v>70</v>
      </c>
      <c r="N21">
        <f>U14</f>
        <v>54</v>
      </c>
      <c r="O21">
        <f>U15</f>
        <v>56</v>
      </c>
      <c r="P21">
        <f>U16</f>
        <v>54</v>
      </c>
      <c r="Q21">
        <f>U17</f>
        <v>57</v>
      </c>
      <c r="R21">
        <f>U18</f>
        <v>55</v>
      </c>
      <c r="S21">
        <f>U19</f>
        <v>11</v>
      </c>
      <c r="T21">
        <f>U20</f>
        <v>10</v>
      </c>
      <c r="U21" s="4">
        <v>0</v>
      </c>
      <c r="V21" s="4">
        <v>8</v>
      </c>
      <c r="W21" s="20">
        <v>5</v>
      </c>
      <c r="X21" s="9">
        <v>9</v>
      </c>
    </row>
    <row r="22" spans="1:24" ht="15.75" customHeight="1">
      <c r="A22" s="41"/>
      <c r="B22" s="13">
        <v>19</v>
      </c>
      <c r="C22" s="13">
        <v>0</v>
      </c>
      <c r="D22">
        <f>V4</f>
        <v>55</v>
      </c>
      <c r="E22">
        <f>V5</f>
        <v>53</v>
      </c>
      <c r="F22">
        <f>V6</f>
        <v>54</v>
      </c>
      <c r="G22">
        <f>V7</f>
        <v>53</v>
      </c>
      <c r="H22">
        <f>V8</f>
        <v>54</v>
      </c>
      <c r="I22">
        <f>V9</f>
        <v>66</v>
      </c>
      <c r="J22">
        <f>V10</f>
        <v>68</v>
      </c>
      <c r="K22">
        <f>V11</f>
        <v>71</v>
      </c>
      <c r="L22">
        <f>V12</f>
        <v>70</v>
      </c>
      <c r="M22">
        <f>V13</f>
        <v>70</v>
      </c>
      <c r="N22">
        <f>V14</f>
        <v>54</v>
      </c>
      <c r="O22">
        <f>V15</f>
        <v>56</v>
      </c>
      <c r="P22">
        <f>V16</f>
        <v>54</v>
      </c>
      <c r="Q22">
        <f>V17</f>
        <v>57</v>
      </c>
      <c r="R22">
        <f>V18</f>
        <v>55</v>
      </c>
      <c r="S22">
        <f>V19</f>
        <v>8</v>
      </c>
      <c r="T22">
        <f>V20</f>
        <v>8</v>
      </c>
      <c r="U22">
        <f>V21</f>
        <v>8</v>
      </c>
      <c r="V22" s="4">
        <v>0</v>
      </c>
      <c r="W22" s="20">
        <v>7</v>
      </c>
      <c r="X22" s="9">
        <v>9</v>
      </c>
    </row>
    <row r="23" spans="1:24" ht="15.75" customHeight="1">
      <c r="A23" s="42"/>
      <c r="B23" s="17">
        <v>20</v>
      </c>
      <c r="C23" s="13">
        <v>0</v>
      </c>
      <c r="D23" s="23">
        <f>W4</f>
        <v>54</v>
      </c>
      <c r="E23" s="23">
        <f>W5</f>
        <v>52</v>
      </c>
      <c r="F23" s="23">
        <f>W6</f>
        <v>53</v>
      </c>
      <c r="G23" s="23">
        <f>W7</f>
        <v>52</v>
      </c>
      <c r="H23" s="23">
        <f>W8</f>
        <v>53</v>
      </c>
      <c r="I23" s="23">
        <f>W9</f>
        <v>65</v>
      </c>
      <c r="J23" s="23">
        <f>W10</f>
        <v>67</v>
      </c>
      <c r="K23" s="23">
        <f>W11</f>
        <v>70</v>
      </c>
      <c r="L23" s="23">
        <f>W12</f>
        <v>69</v>
      </c>
      <c r="M23" s="23">
        <f>W13</f>
        <v>69</v>
      </c>
      <c r="N23" s="23">
        <f>W14</f>
        <v>53</v>
      </c>
      <c r="O23" s="23">
        <f>W15</f>
        <v>55</v>
      </c>
      <c r="P23" s="23">
        <f>W16</f>
        <v>53</v>
      </c>
      <c r="Q23" s="23">
        <f>W17</f>
        <v>56</v>
      </c>
      <c r="R23" s="23">
        <f>W18</f>
        <v>54</v>
      </c>
      <c r="S23" s="23">
        <f>W19</f>
        <v>9</v>
      </c>
      <c r="T23" s="23">
        <f>W20</f>
        <v>9</v>
      </c>
      <c r="U23" s="23">
        <f>W21</f>
        <v>5</v>
      </c>
      <c r="V23" s="23">
        <f>W22</f>
        <v>7</v>
      </c>
      <c r="W23" s="22">
        <v>0</v>
      </c>
      <c r="X23" s="9">
        <v>8</v>
      </c>
    </row>
    <row r="24" spans="1:24" ht="15.75" customHeight="1">
      <c r="D24" s="4">
        <v>9</v>
      </c>
      <c r="E24" s="4">
        <v>7</v>
      </c>
      <c r="F24" s="4">
        <v>8</v>
      </c>
      <c r="G24" s="4">
        <v>7</v>
      </c>
      <c r="H24" s="4">
        <v>8</v>
      </c>
      <c r="I24" s="4">
        <v>2</v>
      </c>
      <c r="J24" s="4">
        <v>4</v>
      </c>
      <c r="K24" s="4">
        <v>7</v>
      </c>
      <c r="L24" s="4">
        <v>6</v>
      </c>
      <c r="M24" s="4">
        <v>6</v>
      </c>
      <c r="N24" s="4">
        <v>5</v>
      </c>
      <c r="O24" s="4">
        <v>7</v>
      </c>
      <c r="P24" s="4">
        <v>5</v>
      </c>
      <c r="Q24" s="4">
        <v>8</v>
      </c>
      <c r="R24" s="4">
        <v>6</v>
      </c>
      <c r="S24" s="4">
        <v>7</v>
      </c>
      <c r="T24" s="4">
        <v>7</v>
      </c>
      <c r="U24" s="4">
        <v>9</v>
      </c>
      <c r="V24" s="4">
        <v>9</v>
      </c>
      <c r="W24" s="4">
        <v>8</v>
      </c>
    </row>
    <row r="26" spans="1:24" ht="12.7">
      <c r="D26" s="4">
        <v>40</v>
      </c>
      <c r="E26" s="4">
        <v>40</v>
      </c>
      <c r="F26" s="4">
        <v>40</v>
      </c>
      <c r="G26" s="4">
        <v>40</v>
      </c>
      <c r="H26" s="4">
        <v>40</v>
      </c>
      <c r="I26" s="4">
        <v>38</v>
      </c>
      <c r="J26" s="4">
        <v>38</v>
      </c>
      <c r="K26" s="4">
        <v>38</v>
      </c>
      <c r="L26" s="4">
        <v>38</v>
      </c>
      <c r="M26" s="4">
        <v>38</v>
      </c>
      <c r="N26" s="4">
        <v>39</v>
      </c>
      <c r="O26" s="4">
        <v>39</v>
      </c>
      <c r="P26" s="4">
        <v>39</v>
      </c>
      <c r="Q26" s="4">
        <v>39</v>
      </c>
      <c r="R26" s="4">
        <v>39</v>
      </c>
      <c r="S26" s="4">
        <v>37</v>
      </c>
      <c r="T26" s="4">
        <v>37</v>
      </c>
      <c r="U26" s="4">
        <v>37</v>
      </c>
      <c r="V26" s="4">
        <v>37</v>
      </c>
      <c r="W26" s="4">
        <v>37</v>
      </c>
    </row>
    <row r="27" spans="1:24" ht="12.7">
      <c r="D27" s="4">
        <v>55</v>
      </c>
      <c r="E27" s="4">
        <v>55</v>
      </c>
      <c r="F27" s="4">
        <v>55</v>
      </c>
      <c r="G27" s="4">
        <v>55</v>
      </c>
      <c r="H27" s="4">
        <v>55</v>
      </c>
      <c r="I27" s="4">
        <v>65</v>
      </c>
      <c r="J27" s="4">
        <v>65</v>
      </c>
      <c r="K27" s="4">
        <v>65</v>
      </c>
      <c r="L27" s="4">
        <v>65</v>
      </c>
      <c r="M27" s="4">
        <v>65</v>
      </c>
      <c r="N27" s="4">
        <v>65</v>
      </c>
      <c r="O27" s="4">
        <v>65</v>
      </c>
      <c r="P27" s="4">
        <v>65</v>
      </c>
      <c r="Q27" s="4">
        <v>65</v>
      </c>
      <c r="R27" s="4">
        <v>65</v>
      </c>
      <c r="S27" s="4">
        <v>55</v>
      </c>
      <c r="T27" s="4">
        <v>55</v>
      </c>
      <c r="U27" s="4">
        <v>55</v>
      </c>
      <c r="V27" s="4">
        <v>55</v>
      </c>
      <c r="W27" s="4">
        <v>55</v>
      </c>
    </row>
    <row r="28" spans="1:24" ht="12.7">
      <c r="D28" s="4">
        <v>37</v>
      </c>
      <c r="E28" s="4">
        <v>37</v>
      </c>
      <c r="F28" s="4">
        <v>37</v>
      </c>
      <c r="G28" s="4">
        <v>37</v>
      </c>
      <c r="H28" s="4">
        <v>37</v>
      </c>
      <c r="I28" s="4">
        <v>39</v>
      </c>
      <c r="J28" s="4">
        <v>39</v>
      </c>
      <c r="K28" s="4">
        <v>39</v>
      </c>
      <c r="L28" s="4">
        <v>39</v>
      </c>
      <c r="M28" s="4">
        <v>39</v>
      </c>
      <c r="N28" s="4">
        <v>38</v>
      </c>
      <c r="O28" s="4">
        <v>38</v>
      </c>
      <c r="P28" s="4">
        <v>38</v>
      </c>
      <c r="Q28" s="4">
        <v>38</v>
      </c>
      <c r="R28" s="4">
        <v>38</v>
      </c>
      <c r="S28" s="4">
        <v>40</v>
      </c>
      <c r="T28" s="4">
        <v>40</v>
      </c>
      <c r="U28" s="4">
        <v>40</v>
      </c>
      <c r="V28" s="4">
        <v>40</v>
      </c>
      <c r="W28" s="4">
        <v>40</v>
      </c>
    </row>
    <row r="30" spans="1:24" ht="12.7">
      <c r="A30" s="43" t="s">
        <v>45</v>
      </c>
      <c r="B30" s="44"/>
      <c r="C30" s="37"/>
      <c r="D30" s="46" t="s">
        <v>14</v>
      </c>
      <c r="E30" s="44"/>
      <c r="F30" s="44"/>
      <c r="G30" s="47"/>
    </row>
    <row r="31" spans="1:24" ht="12.7">
      <c r="A31" s="41"/>
      <c r="B31" s="45"/>
      <c r="D31" s="13">
        <v>1</v>
      </c>
      <c r="E31" s="13">
        <v>2</v>
      </c>
      <c r="F31" s="13">
        <v>3</v>
      </c>
      <c r="G31" s="14">
        <v>4</v>
      </c>
    </row>
    <row r="32" spans="1:24" ht="12.7">
      <c r="A32" s="40" t="s">
        <v>14</v>
      </c>
      <c r="B32" s="13">
        <v>1</v>
      </c>
      <c r="C32" s="13"/>
      <c r="D32" s="7">
        <v>0</v>
      </c>
      <c r="E32" s="7">
        <v>38</v>
      </c>
      <c r="F32" s="7">
        <v>39</v>
      </c>
      <c r="G32" s="16">
        <v>37</v>
      </c>
    </row>
    <row r="33" spans="1:7" ht="12.7">
      <c r="A33" s="41"/>
      <c r="B33" s="13">
        <v>2</v>
      </c>
      <c r="C33" s="13"/>
      <c r="D33" s="7">
        <v>38</v>
      </c>
      <c r="E33" s="7">
        <v>0</v>
      </c>
      <c r="F33" s="7">
        <v>65</v>
      </c>
      <c r="G33" s="16">
        <v>55</v>
      </c>
    </row>
    <row r="34" spans="1:7" ht="12.7">
      <c r="A34" s="41"/>
      <c r="B34" s="13">
        <v>3</v>
      </c>
      <c r="C34" s="13"/>
      <c r="D34" s="7">
        <v>39</v>
      </c>
      <c r="E34" s="7">
        <v>65</v>
      </c>
      <c r="F34" s="7">
        <v>0</v>
      </c>
      <c r="G34" s="16">
        <v>40</v>
      </c>
    </row>
    <row r="35" spans="1:7" ht="12.7">
      <c r="A35" s="42"/>
      <c r="B35" s="17">
        <v>4</v>
      </c>
      <c r="C35" s="17"/>
      <c r="D35" s="18">
        <v>37</v>
      </c>
      <c r="E35" s="18">
        <v>55</v>
      </c>
      <c r="F35" s="18">
        <v>40</v>
      </c>
      <c r="G35" s="19">
        <v>0</v>
      </c>
    </row>
    <row r="43" spans="1:7" ht="38">
      <c r="B43" s="11" t="s">
        <v>35</v>
      </c>
      <c r="C43" s="11"/>
      <c r="D43" s="11" t="s">
        <v>37</v>
      </c>
      <c r="E43" s="9" t="s">
        <v>38</v>
      </c>
      <c r="F43" s="11" t="s">
        <v>39</v>
      </c>
      <c r="G43" s="9" t="s">
        <v>40</v>
      </c>
    </row>
    <row r="44" spans="1:7" ht="25.35">
      <c r="A44" s="11" t="s">
        <v>35</v>
      </c>
      <c r="B44" s="4">
        <v>0</v>
      </c>
      <c r="C44" s="4"/>
      <c r="D44" s="4">
        <v>13</v>
      </c>
      <c r="E44" s="4">
        <v>13</v>
      </c>
      <c r="F44" s="4">
        <v>4</v>
      </c>
      <c r="G44" s="4">
        <v>4</v>
      </c>
    </row>
    <row r="45" spans="1:7" ht="25.35">
      <c r="A45" s="11" t="s">
        <v>37</v>
      </c>
      <c r="B45" s="4">
        <v>13</v>
      </c>
      <c r="C45" s="4"/>
      <c r="D45" s="4">
        <v>0</v>
      </c>
      <c r="E45" s="4">
        <v>1</v>
      </c>
      <c r="F45" s="4">
        <v>13</v>
      </c>
      <c r="G45" s="4">
        <v>13</v>
      </c>
    </row>
    <row r="46" spans="1:7" ht="25.35">
      <c r="A46" s="9" t="s">
        <v>38</v>
      </c>
      <c r="B46" s="4">
        <v>13</v>
      </c>
      <c r="C46" s="4"/>
      <c r="D46" s="4">
        <v>1</v>
      </c>
      <c r="E46" s="4">
        <v>0</v>
      </c>
      <c r="F46" s="4">
        <v>13</v>
      </c>
      <c r="G46" s="4">
        <v>13</v>
      </c>
    </row>
    <row r="47" spans="1:7" ht="38">
      <c r="A47" s="11" t="s">
        <v>39</v>
      </c>
      <c r="B47" s="4">
        <v>4</v>
      </c>
      <c r="C47" s="4"/>
      <c r="D47" s="4">
        <v>13</v>
      </c>
      <c r="E47" s="4">
        <v>13</v>
      </c>
      <c r="F47" s="4">
        <v>0</v>
      </c>
      <c r="G47" s="4">
        <v>1</v>
      </c>
    </row>
    <row r="48" spans="1:7" ht="12.7">
      <c r="A48" s="9" t="s">
        <v>40</v>
      </c>
      <c r="B48" s="4">
        <v>4</v>
      </c>
      <c r="C48" s="4"/>
      <c r="D48" s="4">
        <v>13</v>
      </c>
      <c r="E48" s="4">
        <v>13</v>
      </c>
      <c r="F48" s="4">
        <v>1</v>
      </c>
      <c r="G48" s="4">
        <v>0</v>
      </c>
    </row>
    <row r="49" spans="1:7" ht="38">
      <c r="B49" s="9" t="s">
        <v>48</v>
      </c>
      <c r="C49" s="11"/>
      <c r="D49" s="9" t="s">
        <v>49</v>
      </c>
      <c r="E49" s="9" t="s">
        <v>63</v>
      </c>
      <c r="F49" s="9" t="s">
        <v>52</v>
      </c>
      <c r="G49" s="9" t="s">
        <v>53</v>
      </c>
    </row>
    <row r="50" spans="1:7" ht="38">
      <c r="A50" s="9" t="s">
        <v>48</v>
      </c>
      <c r="B50" s="4">
        <v>0</v>
      </c>
      <c r="C50" s="4"/>
      <c r="D50" s="4">
        <v>1</v>
      </c>
      <c r="E50" s="4">
        <v>11</v>
      </c>
      <c r="F50" s="4">
        <v>8</v>
      </c>
      <c r="G50" s="4">
        <v>9</v>
      </c>
    </row>
    <row r="51" spans="1:7" ht="38">
      <c r="A51" s="9" t="s">
        <v>49</v>
      </c>
      <c r="B51" s="4">
        <v>1</v>
      </c>
      <c r="C51" s="4"/>
      <c r="D51" s="4">
        <v>0</v>
      </c>
      <c r="E51" s="4">
        <v>10</v>
      </c>
      <c r="F51" s="4">
        <v>8</v>
      </c>
      <c r="G51" s="4">
        <v>9</v>
      </c>
    </row>
    <row r="52" spans="1:7" ht="25.35">
      <c r="A52" s="9" t="s">
        <v>63</v>
      </c>
      <c r="B52" s="4">
        <v>11</v>
      </c>
      <c r="C52" s="4"/>
      <c r="D52" s="4">
        <v>10</v>
      </c>
      <c r="E52" s="4">
        <v>0</v>
      </c>
      <c r="F52" s="4">
        <v>8</v>
      </c>
      <c r="G52" s="4">
        <v>5</v>
      </c>
    </row>
    <row r="53" spans="1:7" ht="25.35">
      <c r="A53" s="9" t="s">
        <v>52</v>
      </c>
      <c r="B53" s="4">
        <v>8</v>
      </c>
      <c r="C53" s="4"/>
      <c r="D53" s="4">
        <v>8</v>
      </c>
      <c r="E53" s="4">
        <v>8</v>
      </c>
      <c r="F53" s="4">
        <v>0</v>
      </c>
      <c r="G53" s="4">
        <v>7</v>
      </c>
    </row>
    <row r="54" spans="1:7" ht="12.7">
      <c r="A54" s="9" t="s">
        <v>53</v>
      </c>
      <c r="B54" s="4">
        <v>9</v>
      </c>
      <c r="C54" s="4"/>
      <c r="D54" s="4">
        <v>9</v>
      </c>
      <c r="E54" s="4">
        <v>5</v>
      </c>
      <c r="F54" s="4">
        <v>7</v>
      </c>
      <c r="G54" s="4">
        <v>0</v>
      </c>
    </row>
  </sheetData>
  <mergeCells count="6">
    <mergeCell ref="A32:A35"/>
    <mergeCell ref="A30:B31"/>
    <mergeCell ref="D30:G30"/>
    <mergeCell ref="A4:A23"/>
    <mergeCell ref="D1:W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6"/>
  <sheetViews>
    <sheetView workbookViewId="0">
      <selection sqref="A1:B2"/>
    </sheetView>
  </sheetViews>
  <sheetFormatPr defaultColWidth="14.41015625" defaultRowHeight="15.75" customHeight="1"/>
  <cols>
    <col min="1" max="1" width="8.41015625" customWidth="1"/>
    <col min="2" max="2" width="11.703125" customWidth="1"/>
    <col min="3" max="9" width="8.41015625" customWidth="1"/>
  </cols>
  <sheetData>
    <row r="1" spans="1:6" ht="15.75" customHeight="1">
      <c r="A1" s="43" t="s">
        <v>45</v>
      </c>
      <c r="B1" s="44"/>
      <c r="C1" s="46" t="s">
        <v>14</v>
      </c>
      <c r="D1" s="44"/>
      <c r="E1" s="44"/>
      <c r="F1" s="47"/>
    </row>
    <row r="2" spans="1:6" ht="15.75" customHeight="1">
      <c r="A2" s="41"/>
      <c r="B2" s="45"/>
      <c r="C2" s="13">
        <v>1</v>
      </c>
      <c r="D2" s="13">
        <v>2</v>
      </c>
      <c r="E2" s="13">
        <v>3</v>
      </c>
      <c r="F2" s="14">
        <v>4</v>
      </c>
    </row>
    <row r="3" spans="1:6" ht="15.75" customHeight="1">
      <c r="A3" s="40" t="s">
        <v>14</v>
      </c>
      <c r="B3" s="13">
        <v>1</v>
      </c>
      <c r="C3" s="7">
        <v>0</v>
      </c>
      <c r="D3" s="7">
        <v>38</v>
      </c>
      <c r="E3" s="7">
        <v>39</v>
      </c>
      <c r="F3" s="16">
        <v>37</v>
      </c>
    </row>
    <row r="4" spans="1:6" ht="15.75" customHeight="1">
      <c r="A4" s="41"/>
      <c r="B4" s="13">
        <v>2</v>
      </c>
      <c r="C4" s="7">
        <v>38</v>
      </c>
      <c r="D4" s="7">
        <v>0</v>
      </c>
      <c r="E4" s="7">
        <v>65</v>
      </c>
      <c r="F4" s="16">
        <v>55</v>
      </c>
    </row>
    <row r="5" spans="1:6" ht="15.75" customHeight="1">
      <c r="A5" s="41"/>
      <c r="B5" s="13">
        <v>3</v>
      </c>
      <c r="C5" s="7">
        <v>39</v>
      </c>
      <c r="D5" s="7">
        <v>65</v>
      </c>
      <c r="E5" s="7">
        <v>0</v>
      </c>
      <c r="F5" s="16">
        <v>40</v>
      </c>
    </row>
    <row r="6" spans="1:6" ht="15.75" customHeight="1">
      <c r="A6" s="42"/>
      <c r="B6" s="17">
        <v>4</v>
      </c>
      <c r="C6" s="18">
        <v>37</v>
      </c>
      <c r="D6" s="18">
        <v>55</v>
      </c>
      <c r="E6" s="18">
        <v>40</v>
      </c>
      <c r="F6" s="19">
        <v>0</v>
      </c>
    </row>
  </sheetData>
  <mergeCells count="3">
    <mergeCell ref="A1:B2"/>
    <mergeCell ref="A3:A6"/>
    <mergeCell ref="C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8"/>
  <sheetViews>
    <sheetView zoomScale="80" zoomScaleNormal="80" workbookViewId="0">
      <selection activeCell="D26" sqref="D26"/>
    </sheetView>
  </sheetViews>
  <sheetFormatPr defaultColWidth="14.41015625" defaultRowHeight="15.75" customHeight="1"/>
  <cols>
    <col min="1" max="1" width="8.41015625" customWidth="1"/>
    <col min="2" max="2" width="11.703125" customWidth="1"/>
    <col min="3" max="24" width="8.41015625" customWidth="1"/>
  </cols>
  <sheetData>
    <row r="1" spans="1:27" ht="15.75" customHeight="1">
      <c r="A1" s="43" t="s">
        <v>54</v>
      </c>
      <c r="B1" s="44"/>
      <c r="C1" s="46" t="s">
        <v>55</v>
      </c>
      <c r="D1" s="44"/>
      <c r="E1" s="44"/>
      <c r="F1" s="44"/>
      <c r="G1" s="44"/>
      <c r="H1" s="44"/>
      <c r="I1" s="44"/>
      <c r="J1" s="44"/>
      <c r="K1" s="44"/>
      <c r="L1" s="44"/>
      <c r="M1" s="44"/>
      <c r="N1" s="44"/>
      <c r="O1" s="44"/>
      <c r="P1" s="44"/>
      <c r="Q1" s="44"/>
      <c r="R1" s="44"/>
      <c r="S1" s="44"/>
      <c r="T1" s="44"/>
      <c r="U1" s="44"/>
      <c r="V1" s="47"/>
      <c r="X1" s="4" t="s">
        <v>56</v>
      </c>
      <c r="Y1" s="4" t="s">
        <v>57</v>
      </c>
      <c r="Z1" s="4" t="s">
        <v>15</v>
      </c>
      <c r="AA1" s="4"/>
    </row>
    <row r="2" spans="1:27" ht="15.75" customHeight="1">
      <c r="A2" s="41"/>
      <c r="B2" s="45"/>
      <c r="C2" s="13">
        <v>1</v>
      </c>
      <c r="D2" s="13">
        <v>2</v>
      </c>
      <c r="E2" s="13">
        <v>3</v>
      </c>
      <c r="F2" s="13">
        <v>4</v>
      </c>
      <c r="G2" s="13">
        <v>5</v>
      </c>
      <c r="H2" s="13">
        <v>6</v>
      </c>
      <c r="I2" s="13">
        <v>7</v>
      </c>
      <c r="J2" s="13">
        <v>8</v>
      </c>
      <c r="K2" s="13">
        <v>9</v>
      </c>
      <c r="L2" s="13">
        <v>10</v>
      </c>
      <c r="M2" s="13">
        <v>11</v>
      </c>
      <c r="N2" s="13">
        <v>12</v>
      </c>
      <c r="O2" s="13">
        <v>13</v>
      </c>
      <c r="P2" s="13">
        <v>14</v>
      </c>
      <c r="Q2" s="13">
        <v>15</v>
      </c>
      <c r="R2" s="13">
        <v>16</v>
      </c>
      <c r="S2" s="13">
        <v>17</v>
      </c>
      <c r="T2" s="13">
        <v>18</v>
      </c>
      <c r="U2" s="13">
        <v>19</v>
      </c>
      <c r="V2" s="14">
        <v>20</v>
      </c>
    </row>
    <row r="3" spans="1:27" ht="15.75" customHeight="1">
      <c r="A3" s="40" t="s">
        <v>58</v>
      </c>
      <c r="B3" s="13">
        <v>1</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20">
        <v>0</v>
      </c>
      <c r="X3">
        <f t="shared" ref="X3:X22" si="0">SUM(C3:V3)</f>
        <v>0</v>
      </c>
      <c r="Z3">
        <f>X3*Summary!E8</f>
        <v>0</v>
      </c>
    </row>
    <row r="4" spans="1:27" ht="15.75" customHeight="1">
      <c r="A4" s="41"/>
      <c r="B4" s="13">
        <v>2</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20">
        <v>0</v>
      </c>
      <c r="X4">
        <f t="shared" si="0"/>
        <v>0</v>
      </c>
      <c r="Z4">
        <f>X4*Summary!E9</f>
        <v>0</v>
      </c>
    </row>
    <row r="5" spans="1:27" ht="15.75" customHeight="1">
      <c r="A5" s="41"/>
      <c r="B5" s="13">
        <v>3</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20">
        <v>0</v>
      </c>
      <c r="X5">
        <f t="shared" si="0"/>
        <v>0</v>
      </c>
      <c r="Z5">
        <f>X5*Summary!E10</f>
        <v>0</v>
      </c>
    </row>
    <row r="6" spans="1:27" ht="15.75" customHeight="1">
      <c r="A6" s="41"/>
      <c r="B6" s="13">
        <v>4</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20">
        <v>0</v>
      </c>
      <c r="X6">
        <f>SUM(C6:V6)</f>
        <v>0</v>
      </c>
      <c r="Z6">
        <f>X6*Summary!E11</f>
        <v>0</v>
      </c>
    </row>
    <row r="7" spans="1:27" ht="15.75" customHeight="1">
      <c r="A7" s="41"/>
      <c r="B7" s="13">
        <v>5</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20">
        <v>0</v>
      </c>
      <c r="X7">
        <f t="shared" si="0"/>
        <v>0</v>
      </c>
      <c r="Z7">
        <f>X7*Summary!E12</f>
        <v>0</v>
      </c>
    </row>
    <row r="8" spans="1:27" ht="15.75" customHeight="1">
      <c r="A8" s="41"/>
      <c r="B8" s="13">
        <v>6</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20">
        <v>0</v>
      </c>
      <c r="X8">
        <f t="shared" si="0"/>
        <v>0</v>
      </c>
      <c r="Z8">
        <f>X8*Summary!E13</f>
        <v>0</v>
      </c>
    </row>
    <row r="9" spans="1:27" ht="15.75" customHeight="1">
      <c r="A9" s="41"/>
      <c r="B9" s="13">
        <v>7</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20">
        <v>0</v>
      </c>
      <c r="X9">
        <f t="shared" si="0"/>
        <v>0</v>
      </c>
      <c r="Z9">
        <f>X9*Summary!E14</f>
        <v>0</v>
      </c>
    </row>
    <row r="10" spans="1:27" ht="15.75" customHeight="1">
      <c r="A10" s="41"/>
      <c r="B10" s="13">
        <v>8</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20">
        <v>0</v>
      </c>
      <c r="X10">
        <f t="shared" si="0"/>
        <v>0</v>
      </c>
      <c r="Z10">
        <f>X10*Summary!E15</f>
        <v>0</v>
      </c>
    </row>
    <row r="11" spans="1:27" ht="15.75" customHeight="1">
      <c r="A11" s="41"/>
      <c r="B11" s="13">
        <v>9</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20">
        <v>0</v>
      </c>
      <c r="X11">
        <f t="shared" si="0"/>
        <v>0</v>
      </c>
      <c r="Z11">
        <f>X11*Summary!E16</f>
        <v>0</v>
      </c>
    </row>
    <row r="12" spans="1:27" ht="15.75" customHeight="1">
      <c r="A12" s="41"/>
      <c r="B12" s="13">
        <v>10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20">
        <v>0</v>
      </c>
      <c r="X12">
        <f t="shared" si="0"/>
        <v>0</v>
      </c>
      <c r="Z12">
        <f>X12*Summary!E17</f>
        <v>0</v>
      </c>
    </row>
    <row r="13" spans="1:27" ht="15.75" customHeight="1">
      <c r="A13" s="41"/>
      <c r="B13" s="13">
        <v>11</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20">
        <v>0</v>
      </c>
      <c r="X13">
        <f t="shared" si="0"/>
        <v>0</v>
      </c>
      <c r="Z13">
        <f>X13*Summary!E18</f>
        <v>0</v>
      </c>
    </row>
    <row r="14" spans="1:27" ht="15.75" customHeight="1">
      <c r="A14" s="41"/>
      <c r="B14" s="13">
        <v>12</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20">
        <v>0</v>
      </c>
      <c r="X14">
        <f t="shared" si="0"/>
        <v>0</v>
      </c>
      <c r="Z14">
        <f>X14*Summary!E19</f>
        <v>0</v>
      </c>
    </row>
    <row r="15" spans="1:27" ht="15.75" customHeight="1">
      <c r="A15" s="41"/>
      <c r="B15" s="13">
        <v>13</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20">
        <v>0</v>
      </c>
      <c r="X15">
        <f t="shared" si="0"/>
        <v>0</v>
      </c>
      <c r="Z15">
        <f>X15*Summary!E20</f>
        <v>0</v>
      </c>
    </row>
    <row r="16" spans="1:27" ht="15.75" customHeight="1">
      <c r="A16" s="41"/>
      <c r="B16" s="13">
        <v>14</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20">
        <v>0</v>
      </c>
      <c r="X16">
        <f t="shared" si="0"/>
        <v>0</v>
      </c>
      <c r="Z16">
        <f>X16*Summary!E21</f>
        <v>0</v>
      </c>
    </row>
    <row r="17" spans="1:26" ht="15.75" customHeight="1">
      <c r="A17" s="41"/>
      <c r="B17" s="13">
        <v>15</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20">
        <v>0</v>
      </c>
      <c r="X17">
        <f t="shared" si="0"/>
        <v>0</v>
      </c>
      <c r="Z17">
        <f>X17*Summary!E22</f>
        <v>0</v>
      </c>
    </row>
    <row r="18" spans="1:26" ht="15.75" customHeight="1">
      <c r="A18" s="41"/>
      <c r="B18" s="13">
        <v>16</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20">
        <v>0</v>
      </c>
      <c r="X18">
        <f t="shared" si="0"/>
        <v>0</v>
      </c>
      <c r="Z18">
        <f>X18*Summary!E23</f>
        <v>0</v>
      </c>
    </row>
    <row r="19" spans="1:26" ht="15.75" customHeight="1">
      <c r="A19" s="41"/>
      <c r="B19" s="13">
        <v>17</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20">
        <v>0</v>
      </c>
      <c r="X19">
        <f t="shared" si="0"/>
        <v>0</v>
      </c>
      <c r="Z19">
        <f>X19*Summary!E24</f>
        <v>0</v>
      </c>
    </row>
    <row r="20" spans="1:26" ht="15.75" customHeight="1">
      <c r="A20" s="41"/>
      <c r="B20" s="13">
        <v>18</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20">
        <v>0</v>
      </c>
      <c r="X20">
        <f t="shared" si="0"/>
        <v>0</v>
      </c>
      <c r="Z20">
        <f>X20*Summary!E25</f>
        <v>0</v>
      </c>
    </row>
    <row r="21" spans="1:26" ht="15.75" customHeight="1">
      <c r="A21" s="41"/>
      <c r="B21" s="13">
        <v>19</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20">
        <v>0</v>
      </c>
      <c r="X21">
        <f t="shared" si="0"/>
        <v>0</v>
      </c>
      <c r="Z21">
        <f>X21*Summary!E26</f>
        <v>0</v>
      </c>
    </row>
    <row r="22" spans="1:26" ht="15.75" customHeight="1">
      <c r="A22" s="42"/>
      <c r="B22" s="17">
        <v>20</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2">
        <v>0</v>
      </c>
      <c r="X22">
        <f t="shared" si="0"/>
        <v>0</v>
      </c>
      <c r="Z22">
        <f>X22*Summary!E27</f>
        <v>0</v>
      </c>
    </row>
    <row r="24" spans="1:26" ht="15.75" customHeight="1">
      <c r="A24" s="4" t="s">
        <v>56</v>
      </c>
      <c r="C24">
        <f t="shared" ref="C24:V24" si="1">SUM(C3:C22)</f>
        <v>0</v>
      </c>
      <c r="D24">
        <f t="shared" si="1"/>
        <v>0</v>
      </c>
      <c r="E24">
        <f t="shared" si="1"/>
        <v>0</v>
      </c>
      <c r="F24">
        <f t="shared" si="1"/>
        <v>0</v>
      </c>
      <c r="G24">
        <f t="shared" si="1"/>
        <v>0</v>
      </c>
      <c r="H24">
        <f t="shared" si="1"/>
        <v>0</v>
      </c>
      <c r="I24">
        <f t="shared" si="1"/>
        <v>0</v>
      </c>
      <c r="J24">
        <f t="shared" si="1"/>
        <v>0</v>
      </c>
      <c r="K24">
        <f t="shared" si="1"/>
        <v>0</v>
      </c>
      <c r="L24">
        <f t="shared" si="1"/>
        <v>0</v>
      </c>
      <c r="M24">
        <f t="shared" si="1"/>
        <v>0</v>
      </c>
      <c r="N24">
        <f t="shared" si="1"/>
        <v>0</v>
      </c>
      <c r="O24">
        <f t="shared" si="1"/>
        <v>0</v>
      </c>
      <c r="P24">
        <f t="shared" si="1"/>
        <v>0</v>
      </c>
      <c r="Q24">
        <f t="shared" si="1"/>
        <v>0</v>
      </c>
      <c r="R24">
        <f t="shared" si="1"/>
        <v>0</v>
      </c>
      <c r="S24">
        <f t="shared" si="1"/>
        <v>0</v>
      </c>
      <c r="T24">
        <f t="shared" si="1"/>
        <v>0</v>
      </c>
      <c r="U24">
        <f t="shared" si="1"/>
        <v>0</v>
      </c>
      <c r="V24">
        <f t="shared" si="1"/>
        <v>0</v>
      </c>
      <c r="Y24" s="4" t="s">
        <v>59</v>
      </c>
      <c r="Z24">
        <f>SUM(Z3:Z22)</f>
        <v>0</v>
      </c>
    </row>
    <row r="25" spans="1:26" ht="12.7">
      <c r="A25" s="4" t="s">
        <v>60</v>
      </c>
      <c r="D25">
        <f t="shared" ref="D25:V25" si="2">C24-D24</f>
        <v>0</v>
      </c>
      <c r="E25">
        <f t="shared" si="2"/>
        <v>0</v>
      </c>
      <c r="F25">
        <f t="shared" si="2"/>
        <v>0</v>
      </c>
      <c r="G25">
        <f t="shared" si="2"/>
        <v>0</v>
      </c>
      <c r="H25">
        <f t="shared" si="2"/>
        <v>0</v>
      </c>
      <c r="I25">
        <f t="shared" si="2"/>
        <v>0</v>
      </c>
      <c r="J25">
        <f t="shared" si="2"/>
        <v>0</v>
      </c>
      <c r="K25">
        <f t="shared" si="2"/>
        <v>0</v>
      </c>
      <c r="L25">
        <f t="shared" si="2"/>
        <v>0</v>
      </c>
      <c r="M25">
        <f t="shared" si="2"/>
        <v>0</v>
      </c>
      <c r="N25">
        <f t="shared" si="2"/>
        <v>0</v>
      </c>
      <c r="O25">
        <f t="shared" si="2"/>
        <v>0</v>
      </c>
      <c r="P25">
        <f t="shared" si="2"/>
        <v>0</v>
      </c>
      <c r="Q25">
        <f t="shared" si="2"/>
        <v>0</v>
      </c>
      <c r="R25">
        <f t="shared" si="2"/>
        <v>0</v>
      </c>
      <c r="S25">
        <f t="shared" si="2"/>
        <v>0</v>
      </c>
      <c r="T25">
        <f t="shared" si="2"/>
        <v>0</v>
      </c>
      <c r="U25">
        <f t="shared" si="2"/>
        <v>0</v>
      </c>
      <c r="V25">
        <f t="shared" si="2"/>
        <v>0</v>
      </c>
    </row>
    <row r="26" spans="1:26" ht="12.7">
      <c r="A26" s="4" t="s">
        <v>61</v>
      </c>
      <c r="D26">
        <f>SUMPRODUCT(D3:D22,'Working Dist'!A1:A20)</f>
        <v>0</v>
      </c>
      <c r="E26" s="38">
        <f>SUMPRODUCT(E3:E22,'Working Dist'!B1:B20)</f>
        <v>0</v>
      </c>
      <c r="F26" s="38">
        <f>SUMPRODUCT(F3:F22,'Working Dist'!C1:C20)</f>
        <v>0</v>
      </c>
      <c r="G26">
        <f>SUMPRODUCT(G3:G22,'Working Dist'!D1:D20)</f>
        <v>0</v>
      </c>
      <c r="H26">
        <f>SUMPRODUCT(H3:H22,'Working Dist'!E1:E20)</f>
        <v>0</v>
      </c>
      <c r="I26">
        <f>SUMPRODUCT(I3:I22,'Working Dist'!F1:F20)</f>
        <v>0</v>
      </c>
      <c r="J26">
        <f>SUMPRODUCT(J3:J22,'Working Dist'!G1:G20)</f>
        <v>0</v>
      </c>
      <c r="K26">
        <f>SUMPRODUCT(K3:K22,'Working Dist'!H1:H20)</f>
        <v>0</v>
      </c>
      <c r="L26">
        <f>SUMPRODUCT(L3:L22,'Working Dist'!I1:I20)</f>
        <v>0</v>
      </c>
      <c r="M26">
        <f>SUMPRODUCT(M3:M22,'Working Dist'!J1:J20)</f>
        <v>0</v>
      </c>
      <c r="N26">
        <f>SUMPRODUCT(N3:N22,'Working Dist'!K1:K20)</f>
        <v>0</v>
      </c>
      <c r="O26">
        <f>SUMPRODUCT(O3:O22,'Working Dist'!L1:L20)</f>
        <v>0</v>
      </c>
      <c r="P26">
        <f>SUMPRODUCT(P3:P22,'Working Dist'!M1:M20)</f>
        <v>0</v>
      </c>
      <c r="Q26">
        <f>SUMPRODUCT(Q3:Q22,'Working Dist'!N1:N20)</f>
        <v>0</v>
      </c>
      <c r="R26">
        <f>SUMPRODUCT(R3:R22,'Working Dist'!O1:O20)</f>
        <v>0</v>
      </c>
      <c r="S26">
        <f>SUMPRODUCT(S3:S22,'Working Dist'!P1:P20)</f>
        <v>0</v>
      </c>
      <c r="T26">
        <f>SUMPRODUCT(T3:T22,'Working Dist'!Q1:Q20)</f>
        <v>0</v>
      </c>
      <c r="U26">
        <f>SUMPRODUCT(U3:U22,'Working Dist'!R1:R20)</f>
        <v>0</v>
      </c>
      <c r="V26">
        <f>SUMPRODUCT(V3:V22,'Working Dist'!S1:S20)</f>
        <v>0</v>
      </c>
      <c r="X26">
        <f>SUMPRODUCT(X3:X22,Summary!I8:I27)</f>
        <v>0</v>
      </c>
      <c r="Y26" s="4" t="s">
        <v>62</v>
      </c>
      <c r="Z26">
        <f>60*12</f>
        <v>720</v>
      </c>
    </row>
    <row r="28" spans="1:26" ht="12.7">
      <c r="A28" s="4">
        <v>1</v>
      </c>
    </row>
  </sheetData>
  <mergeCells count="3">
    <mergeCell ref="A3:A22"/>
    <mergeCell ref="C1:V1"/>
    <mergeCell ref="A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FAA7E-6E85-4CD9-85D1-BDA7CF401690}">
  <dimension ref="A2:AG29"/>
  <sheetViews>
    <sheetView tabSelected="1" zoomScale="99" zoomScaleNormal="99" workbookViewId="0">
      <selection activeCell="A4" sqref="A4:XFD4"/>
    </sheetView>
  </sheetViews>
  <sheetFormatPr defaultRowHeight="12.7"/>
  <cols>
    <col min="1" max="26" width="6.64453125" customWidth="1"/>
  </cols>
  <sheetData>
    <row r="2" spans="1:30">
      <c r="C2" s="49" t="s">
        <v>131</v>
      </c>
      <c r="D2" s="50"/>
      <c r="E2" s="50"/>
      <c r="F2" s="50"/>
      <c r="G2" s="50"/>
      <c r="H2" s="50"/>
      <c r="I2" s="50"/>
      <c r="J2" s="50"/>
      <c r="K2" s="50"/>
      <c r="L2" s="50"/>
      <c r="M2" s="50"/>
      <c r="N2" s="50"/>
      <c r="O2" s="50"/>
      <c r="P2" s="50"/>
      <c r="Q2" s="50"/>
      <c r="R2" s="50"/>
      <c r="S2" s="50"/>
      <c r="T2" s="50"/>
      <c r="U2" s="50"/>
      <c r="V2" s="50"/>
      <c r="W2" s="50"/>
      <c r="Y2" s="4" t="s">
        <v>56</v>
      </c>
      <c r="Z2" s="4"/>
      <c r="AA2" s="4" t="s">
        <v>15</v>
      </c>
      <c r="AC2" s="48" t="s">
        <v>135</v>
      </c>
      <c r="AD2" s="4" t="s">
        <v>136</v>
      </c>
    </row>
    <row r="3" spans="1:30">
      <c r="C3" s="50">
        <v>0</v>
      </c>
      <c r="D3" s="50">
        <v>1</v>
      </c>
      <c r="E3" s="50">
        <v>2</v>
      </c>
      <c r="F3" s="50">
        <v>3</v>
      </c>
      <c r="G3" s="50">
        <v>4</v>
      </c>
      <c r="H3" s="50">
        <v>5</v>
      </c>
      <c r="I3" s="50">
        <v>6</v>
      </c>
      <c r="J3" s="50">
        <v>7</v>
      </c>
      <c r="K3" s="50">
        <v>8</v>
      </c>
      <c r="L3" s="50">
        <v>9</v>
      </c>
      <c r="M3" s="50">
        <v>10</v>
      </c>
      <c r="N3" s="50">
        <v>11</v>
      </c>
      <c r="O3" s="50">
        <v>12</v>
      </c>
      <c r="P3" s="50">
        <v>13</v>
      </c>
      <c r="Q3" s="50">
        <v>14</v>
      </c>
      <c r="R3" s="50">
        <v>15</v>
      </c>
      <c r="S3" s="50">
        <v>16</v>
      </c>
      <c r="T3" s="50">
        <v>17</v>
      </c>
      <c r="U3" s="50">
        <v>18</v>
      </c>
      <c r="V3" s="50">
        <v>19</v>
      </c>
      <c r="W3" s="50">
        <v>20</v>
      </c>
      <c r="X3" s="38"/>
      <c r="Y3" s="38"/>
      <c r="Z3" s="38"/>
      <c r="AA3" s="38"/>
    </row>
    <row r="4" spans="1:30" s="38" customFormat="1">
      <c r="A4" s="49"/>
      <c r="B4" s="50">
        <v>0</v>
      </c>
      <c r="C4" s="38">
        <v>0</v>
      </c>
      <c r="D4" s="38">
        <v>0</v>
      </c>
      <c r="E4" s="38">
        <v>0</v>
      </c>
      <c r="F4" s="38">
        <v>0</v>
      </c>
      <c r="G4" s="38">
        <v>0</v>
      </c>
      <c r="H4" s="38">
        <v>0</v>
      </c>
      <c r="I4" s="38">
        <v>0</v>
      </c>
      <c r="J4" s="38">
        <v>0</v>
      </c>
      <c r="K4" s="38">
        <v>0</v>
      </c>
      <c r="L4" s="38">
        <v>0</v>
      </c>
      <c r="M4" s="38">
        <v>0</v>
      </c>
      <c r="N4" s="38">
        <v>0</v>
      </c>
      <c r="O4" s="38">
        <v>0</v>
      </c>
      <c r="P4" s="38">
        <v>0</v>
      </c>
      <c r="Q4" s="38">
        <v>0</v>
      </c>
      <c r="R4" s="38">
        <v>0</v>
      </c>
      <c r="S4" s="38">
        <v>0</v>
      </c>
      <c r="T4" s="38">
        <v>1</v>
      </c>
      <c r="U4" s="38">
        <v>0</v>
      </c>
      <c r="V4" s="38">
        <v>0</v>
      </c>
      <c r="W4" s="38">
        <v>0</v>
      </c>
      <c r="Y4" s="38">
        <f>SUM(C4:W4)</f>
        <v>1</v>
      </c>
    </row>
    <row r="5" spans="1:30">
      <c r="A5" s="49" t="s">
        <v>132</v>
      </c>
      <c r="B5" s="50">
        <v>1</v>
      </c>
      <c r="C5" s="38">
        <v>0</v>
      </c>
      <c r="D5" s="38">
        <v>0</v>
      </c>
      <c r="E5" s="38">
        <v>0</v>
      </c>
      <c r="F5" s="38">
        <v>0</v>
      </c>
      <c r="G5" s="38">
        <v>0</v>
      </c>
      <c r="H5" s="38">
        <v>0</v>
      </c>
      <c r="I5" s="38">
        <v>0</v>
      </c>
      <c r="J5" s="38">
        <v>0</v>
      </c>
      <c r="K5" s="38">
        <v>0</v>
      </c>
      <c r="L5" s="38">
        <v>0</v>
      </c>
      <c r="M5" s="38">
        <v>0</v>
      </c>
      <c r="N5" s="38">
        <v>0</v>
      </c>
      <c r="O5" s="38">
        <v>0</v>
      </c>
      <c r="P5" s="38">
        <v>0</v>
      </c>
      <c r="Q5" s="38">
        <v>0</v>
      </c>
      <c r="R5" s="38">
        <v>0</v>
      </c>
      <c r="S5" s="38">
        <v>0</v>
      </c>
      <c r="T5" s="38">
        <v>0</v>
      </c>
      <c r="U5" s="38">
        <v>0</v>
      </c>
      <c r="V5" s="38">
        <v>0</v>
      </c>
      <c r="W5" s="38">
        <v>0</v>
      </c>
      <c r="Y5" s="38">
        <f>SUM(C5:W5)</f>
        <v>0</v>
      </c>
      <c r="Z5" s="38"/>
      <c r="AA5" s="38">
        <f>Y5*Summary!E8</f>
        <v>0</v>
      </c>
      <c r="AC5">
        <f>SUMPRODUCT($C5:$W5,'Ride Distances'!$C4:$W4) + $Y5*Summary!I8</f>
        <v>0</v>
      </c>
      <c r="AD5" s="38">
        <f>SUMPRODUCT($C5:$W5,'Ride Distances'!$C4:$W4) + $Y5*Summary!J8</f>
        <v>0</v>
      </c>
    </row>
    <row r="6" spans="1:30">
      <c r="A6" s="50"/>
      <c r="B6" s="50">
        <v>2</v>
      </c>
      <c r="C6" s="38">
        <v>0</v>
      </c>
      <c r="D6" s="38">
        <v>0</v>
      </c>
      <c r="E6" s="38">
        <v>0</v>
      </c>
      <c r="F6" s="38">
        <v>0</v>
      </c>
      <c r="G6" s="38">
        <v>1</v>
      </c>
      <c r="H6" s="38">
        <v>0</v>
      </c>
      <c r="I6" s="38">
        <v>0</v>
      </c>
      <c r="J6" s="38">
        <v>0</v>
      </c>
      <c r="K6" s="38">
        <v>0</v>
      </c>
      <c r="L6" s="38">
        <v>0</v>
      </c>
      <c r="M6" s="38">
        <v>0</v>
      </c>
      <c r="N6" s="38">
        <v>0</v>
      </c>
      <c r="O6" s="38">
        <v>0</v>
      </c>
      <c r="P6" s="38">
        <v>0</v>
      </c>
      <c r="Q6" s="38">
        <v>0</v>
      </c>
      <c r="R6" s="38">
        <v>0</v>
      </c>
      <c r="S6" s="38">
        <v>0</v>
      </c>
      <c r="T6" s="38">
        <v>0</v>
      </c>
      <c r="U6" s="38">
        <v>0</v>
      </c>
      <c r="V6" s="38">
        <v>0</v>
      </c>
      <c r="W6" s="38">
        <v>0</v>
      </c>
      <c r="Y6" s="38">
        <f t="shared" ref="Y6:Y24" si="0">SUM(C6:W6)</f>
        <v>1</v>
      </c>
      <c r="Z6" s="38"/>
      <c r="AA6" s="38">
        <f>Y6*Summary!E9</f>
        <v>9.5</v>
      </c>
      <c r="AC6" s="38">
        <f>SUMPRODUCT($C6:$W6,'Ride Distances'!$C5:$W5) + $Y6*Summary!I9</f>
        <v>62</v>
      </c>
      <c r="AD6" s="38">
        <f>SUMPRODUCT($C6:$W6,'Ride Distances'!$C5:$W5) + $Y6*Summary!J9</f>
        <v>67</v>
      </c>
    </row>
    <row r="7" spans="1:30">
      <c r="A7" s="50"/>
      <c r="B7" s="50">
        <v>3</v>
      </c>
      <c r="C7" s="38">
        <v>0</v>
      </c>
      <c r="D7" s="38">
        <v>0</v>
      </c>
      <c r="E7" s="38">
        <v>0</v>
      </c>
      <c r="F7" s="38">
        <v>0</v>
      </c>
      <c r="G7" s="38">
        <v>0</v>
      </c>
      <c r="H7" s="38">
        <v>0</v>
      </c>
      <c r="I7" s="38">
        <v>0</v>
      </c>
      <c r="J7" s="38">
        <v>0</v>
      </c>
      <c r="K7" s="38">
        <v>0</v>
      </c>
      <c r="L7" s="38">
        <v>0</v>
      </c>
      <c r="M7" s="38">
        <v>0</v>
      </c>
      <c r="N7" s="38">
        <v>0</v>
      </c>
      <c r="O7" s="38">
        <v>0</v>
      </c>
      <c r="P7" s="38">
        <v>0</v>
      </c>
      <c r="Q7" s="38">
        <v>0</v>
      </c>
      <c r="R7" s="38">
        <v>0</v>
      </c>
      <c r="S7" s="38">
        <v>0</v>
      </c>
      <c r="T7" s="38">
        <v>0</v>
      </c>
      <c r="U7" s="38">
        <v>0</v>
      </c>
      <c r="V7" s="38">
        <v>0</v>
      </c>
      <c r="W7" s="38">
        <v>0</v>
      </c>
      <c r="Y7" s="38">
        <f t="shared" si="0"/>
        <v>0</v>
      </c>
      <c r="Z7" s="38"/>
      <c r="AA7" s="38">
        <f>Y7*Summary!E10</f>
        <v>0</v>
      </c>
      <c r="AC7" s="38">
        <f>SUMPRODUCT($C7:$W7,'Ride Distances'!$C6:$W6) + $Y7*Summary!I10</f>
        <v>0</v>
      </c>
      <c r="AD7" s="38">
        <f>SUMPRODUCT($C7:$W7,'Ride Distances'!$C6:$W6) + $Y7*Summary!J10</f>
        <v>0</v>
      </c>
    </row>
    <row r="8" spans="1:30">
      <c r="A8" s="50"/>
      <c r="B8" s="50">
        <v>4</v>
      </c>
      <c r="C8" s="38">
        <v>0</v>
      </c>
      <c r="D8" s="38">
        <v>0</v>
      </c>
      <c r="E8" s="38">
        <v>0</v>
      </c>
      <c r="F8" s="38">
        <v>0</v>
      </c>
      <c r="G8" s="38">
        <v>0</v>
      </c>
      <c r="H8" s="38">
        <v>1</v>
      </c>
      <c r="I8" s="38">
        <v>0</v>
      </c>
      <c r="J8" s="38">
        <v>0</v>
      </c>
      <c r="K8" s="38">
        <v>0</v>
      </c>
      <c r="L8" s="38">
        <v>0</v>
      </c>
      <c r="M8" s="38">
        <v>0</v>
      </c>
      <c r="N8" s="38">
        <v>0</v>
      </c>
      <c r="O8" s="38">
        <v>0</v>
      </c>
      <c r="P8" s="38">
        <v>0</v>
      </c>
      <c r="Q8" s="38">
        <v>0</v>
      </c>
      <c r="R8" s="38">
        <v>0</v>
      </c>
      <c r="S8" s="38">
        <v>0</v>
      </c>
      <c r="T8" s="38">
        <v>0</v>
      </c>
      <c r="U8" s="38">
        <v>0</v>
      </c>
      <c r="V8" s="38">
        <v>0</v>
      </c>
      <c r="W8" s="38">
        <v>0</v>
      </c>
      <c r="Y8" s="38">
        <f t="shared" si="0"/>
        <v>1</v>
      </c>
      <c r="Z8" s="38"/>
      <c r="AA8" s="38">
        <f>Y8*Summary!E11</f>
        <v>10</v>
      </c>
      <c r="AC8" s="38">
        <f>SUMPRODUCT($C8:$W8,'Ride Distances'!$C7:$W7) + $Y8*Summary!I11</f>
        <v>115</v>
      </c>
      <c r="AD8" s="38">
        <f>SUMPRODUCT($C8:$W8,'Ride Distances'!$C7:$W7) + $Y8*Summary!J11</f>
        <v>155</v>
      </c>
    </row>
    <row r="9" spans="1:30">
      <c r="A9" s="50"/>
      <c r="B9" s="50">
        <v>5</v>
      </c>
      <c r="C9" s="38">
        <v>0</v>
      </c>
      <c r="D9" s="38">
        <v>0</v>
      </c>
      <c r="E9" s="38">
        <v>1</v>
      </c>
      <c r="F9" s="38">
        <v>0</v>
      </c>
      <c r="G9" s="38">
        <v>0</v>
      </c>
      <c r="H9" s="38">
        <v>0</v>
      </c>
      <c r="I9" s="38">
        <v>0</v>
      </c>
      <c r="J9" s="38">
        <v>0</v>
      </c>
      <c r="K9" s="38">
        <v>0</v>
      </c>
      <c r="L9" s="38">
        <v>0</v>
      </c>
      <c r="M9" s="38">
        <v>0</v>
      </c>
      <c r="N9" s="38">
        <v>0</v>
      </c>
      <c r="O9" s="38">
        <v>0</v>
      </c>
      <c r="P9" s="38">
        <v>0</v>
      </c>
      <c r="Q9" s="38">
        <v>0</v>
      </c>
      <c r="R9" s="38">
        <v>0</v>
      </c>
      <c r="S9" s="38">
        <v>0</v>
      </c>
      <c r="T9" s="38">
        <v>0</v>
      </c>
      <c r="U9" s="38">
        <v>0</v>
      </c>
      <c r="V9" s="38">
        <v>0</v>
      </c>
      <c r="W9" s="38">
        <v>0</v>
      </c>
      <c r="Y9" s="38">
        <f t="shared" si="0"/>
        <v>1</v>
      </c>
      <c r="Z9" s="38"/>
      <c r="AA9" s="38">
        <f>Y9*Summary!E12</f>
        <v>6</v>
      </c>
      <c r="AC9" s="38">
        <f>SUMPRODUCT($C9:$W9,'Ride Distances'!$C8:$W8) + $Y9*Summary!I12</f>
        <v>42</v>
      </c>
      <c r="AD9" s="38">
        <f>SUMPRODUCT($C9:$W9,'Ride Distances'!$C8:$W8) + $Y9*Summary!J12</f>
        <v>57</v>
      </c>
    </row>
    <row r="10" spans="1:30">
      <c r="A10" s="50"/>
      <c r="B10" s="50">
        <v>6</v>
      </c>
      <c r="C10" s="38">
        <v>0</v>
      </c>
      <c r="D10" s="38">
        <v>0</v>
      </c>
      <c r="E10" s="38">
        <v>0</v>
      </c>
      <c r="F10" s="38">
        <v>0</v>
      </c>
      <c r="G10" s="38">
        <v>0</v>
      </c>
      <c r="H10" s="38">
        <v>0</v>
      </c>
      <c r="I10" s="38">
        <v>0</v>
      </c>
      <c r="J10" s="38">
        <v>0</v>
      </c>
      <c r="K10" s="38">
        <v>0</v>
      </c>
      <c r="L10" s="38">
        <v>0</v>
      </c>
      <c r="M10" s="38">
        <v>1</v>
      </c>
      <c r="N10" s="38">
        <v>0</v>
      </c>
      <c r="O10" s="38">
        <v>0</v>
      </c>
      <c r="P10" s="38">
        <v>0</v>
      </c>
      <c r="Q10" s="38">
        <v>0</v>
      </c>
      <c r="R10" s="38">
        <v>0</v>
      </c>
      <c r="S10" s="38">
        <v>0</v>
      </c>
      <c r="T10" s="38">
        <v>0</v>
      </c>
      <c r="U10" s="38">
        <v>0</v>
      </c>
      <c r="V10" s="38">
        <v>0</v>
      </c>
      <c r="W10" s="38">
        <v>0</v>
      </c>
      <c r="Y10" s="38">
        <f t="shared" si="0"/>
        <v>1</v>
      </c>
      <c r="Z10" s="38"/>
      <c r="AA10" s="38">
        <f>Y10*Summary!E13</f>
        <v>6.5</v>
      </c>
      <c r="AC10" s="38">
        <f>SUMPRODUCT($C10:$W10,'Ride Distances'!$C9:$W9) + $Y10*Summary!I13</f>
        <v>39</v>
      </c>
      <c r="AD10" s="38">
        <f>SUMPRODUCT($C10:$W10,'Ride Distances'!$C9:$W9) + $Y10*Summary!J13</f>
        <v>54</v>
      </c>
    </row>
    <row r="11" spans="1:30">
      <c r="A11" s="50"/>
      <c r="B11" s="50">
        <v>7</v>
      </c>
      <c r="C11" s="38">
        <v>0</v>
      </c>
      <c r="D11" s="38">
        <v>0</v>
      </c>
      <c r="E11" s="38">
        <v>0</v>
      </c>
      <c r="F11" s="38">
        <v>0</v>
      </c>
      <c r="G11" s="38">
        <v>0</v>
      </c>
      <c r="H11" s="38">
        <v>0</v>
      </c>
      <c r="I11" s="38">
        <v>0</v>
      </c>
      <c r="J11" s="38">
        <v>0</v>
      </c>
      <c r="K11" s="38">
        <v>0</v>
      </c>
      <c r="L11" s="38">
        <v>0</v>
      </c>
      <c r="M11" s="38">
        <v>0</v>
      </c>
      <c r="N11" s="38">
        <v>0</v>
      </c>
      <c r="O11" s="38">
        <v>0</v>
      </c>
      <c r="P11" s="38">
        <v>0</v>
      </c>
      <c r="Q11" s="38">
        <v>0</v>
      </c>
      <c r="R11" s="38">
        <v>0</v>
      </c>
      <c r="S11" s="38">
        <v>0</v>
      </c>
      <c r="T11" s="38">
        <v>0</v>
      </c>
      <c r="U11" s="38">
        <v>0</v>
      </c>
      <c r="V11" s="38">
        <v>0</v>
      </c>
      <c r="W11" s="38">
        <v>0</v>
      </c>
      <c r="Y11" s="38">
        <f t="shared" si="0"/>
        <v>0</v>
      </c>
      <c r="Z11" s="38"/>
      <c r="AA11" s="38">
        <f>Y11*Summary!E14</f>
        <v>0</v>
      </c>
      <c r="AC11" s="38">
        <f>SUMPRODUCT($C11:$W11,'Ride Distances'!$C10:$W10) + $Y11*Summary!I14</f>
        <v>0</v>
      </c>
      <c r="AD11" s="38">
        <f>SUMPRODUCT($C11:$W11,'Ride Distances'!$C10:$W10) + $Y11*Summary!J14</f>
        <v>0</v>
      </c>
    </row>
    <row r="12" spans="1:30">
      <c r="A12" s="50"/>
      <c r="B12" s="50">
        <v>8</v>
      </c>
      <c r="C12" s="38">
        <v>0</v>
      </c>
      <c r="D12" s="38">
        <v>0</v>
      </c>
      <c r="E12" s="38">
        <v>0</v>
      </c>
      <c r="F12" s="38">
        <v>0</v>
      </c>
      <c r="G12" s="38">
        <v>0</v>
      </c>
      <c r="H12" s="38">
        <v>0</v>
      </c>
      <c r="I12" s="38">
        <v>0</v>
      </c>
      <c r="J12" s="38">
        <v>0</v>
      </c>
      <c r="K12" s="38">
        <v>0</v>
      </c>
      <c r="L12" s="38">
        <v>0</v>
      </c>
      <c r="M12" s="38">
        <v>0</v>
      </c>
      <c r="N12" s="38">
        <v>0</v>
      </c>
      <c r="O12" s="38">
        <v>0</v>
      </c>
      <c r="P12" s="38">
        <v>0</v>
      </c>
      <c r="Q12" s="38">
        <v>0</v>
      </c>
      <c r="R12" s="38">
        <v>0</v>
      </c>
      <c r="S12" s="38">
        <v>0</v>
      </c>
      <c r="T12" s="38">
        <v>0</v>
      </c>
      <c r="U12" s="38">
        <v>0</v>
      </c>
      <c r="V12" s="38">
        <v>0</v>
      </c>
      <c r="W12" s="38">
        <v>0</v>
      </c>
      <c r="Y12" s="38">
        <f t="shared" si="0"/>
        <v>0</v>
      </c>
      <c r="Z12" s="38"/>
      <c r="AA12" s="38">
        <f>Y12*Summary!E15</f>
        <v>0</v>
      </c>
      <c r="AC12" s="38">
        <f>SUMPRODUCT($C12:$W12,'Ride Distances'!$C11:$W11) + $Y12*Summary!I15</f>
        <v>0</v>
      </c>
      <c r="AD12" s="38">
        <f>SUMPRODUCT($C12:$W12,'Ride Distances'!$C11:$W11) + $Y12*Summary!J15</f>
        <v>0</v>
      </c>
    </row>
    <row r="13" spans="1:30">
      <c r="A13" s="50"/>
      <c r="B13" s="50">
        <v>9</v>
      </c>
      <c r="C13" s="38">
        <v>0</v>
      </c>
      <c r="D13" s="38">
        <v>0</v>
      </c>
      <c r="E13" s="38">
        <v>0</v>
      </c>
      <c r="F13" s="38">
        <v>0</v>
      </c>
      <c r="G13" s="38">
        <v>0</v>
      </c>
      <c r="H13" s="38">
        <v>0</v>
      </c>
      <c r="I13" s="38">
        <v>1</v>
      </c>
      <c r="J13" s="38">
        <v>0</v>
      </c>
      <c r="K13" s="38">
        <v>0</v>
      </c>
      <c r="L13" s="38">
        <v>0</v>
      </c>
      <c r="M13" s="38">
        <v>0</v>
      </c>
      <c r="N13" s="38">
        <v>0</v>
      </c>
      <c r="O13" s="38">
        <v>0</v>
      </c>
      <c r="P13" s="38">
        <v>0</v>
      </c>
      <c r="Q13" s="38">
        <v>0</v>
      </c>
      <c r="R13" s="38">
        <v>0</v>
      </c>
      <c r="S13" s="38">
        <v>0</v>
      </c>
      <c r="T13" s="38">
        <v>0</v>
      </c>
      <c r="U13" s="38">
        <v>0</v>
      </c>
      <c r="V13" s="38">
        <v>0</v>
      </c>
      <c r="W13" s="38">
        <v>0</v>
      </c>
      <c r="Y13" s="38">
        <f t="shared" si="0"/>
        <v>1</v>
      </c>
      <c r="Z13" s="38"/>
      <c r="AA13" s="38">
        <f>Y13*Summary!E16</f>
        <v>4</v>
      </c>
      <c r="AC13" s="38">
        <f>SUMPRODUCT($C13:$W13,'Ride Distances'!$C12:$W12) + $Y13*Summary!I16</f>
        <v>33</v>
      </c>
      <c r="AD13" s="38">
        <f>SUMPRODUCT($C13:$W13,'Ride Distances'!$C12:$W12) + $Y13*Summary!J16</f>
        <v>43</v>
      </c>
    </row>
    <row r="14" spans="1:30">
      <c r="A14" s="50"/>
      <c r="B14" s="50">
        <v>10</v>
      </c>
      <c r="C14" s="38">
        <v>0</v>
      </c>
      <c r="D14" s="38">
        <v>0</v>
      </c>
      <c r="E14" s="38">
        <v>0</v>
      </c>
      <c r="F14" s="38">
        <v>0</v>
      </c>
      <c r="G14" s="38">
        <v>0</v>
      </c>
      <c r="H14" s="38">
        <v>0</v>
      </c>
      <c r="I14" s="38">
        <v>0</v>
      </c>
      <c r="J14" s="38">
        <v>0</v>
      </c>
      <c r="K14" s="38">
        <v>0</v>
      </c>
      <c r="L14" s="38">
        <v>1</v>
      </c>
      <c r="M14" s="38">
        <v>0</v>
      </c>
      <c r="N14" s="38">
        <v>0</v>
      </c>
      <c r="O14" s="38">
        <v>0</v>
      </c>
      <c r="P14" s="38">
        <v>0</v>
      </c>
      <c r="Q14" s="38">
        <v>0</v>
      </c>
      <c r="R14" s="38">
        <v>0</v>
      </c>
      <c r="S14" s="38">
        <v>0</v>
      </c>
      <c r="T14" s="38">
        <v>0</v>
      </c>
      <c r="U14" s="38">
        <v>0</v>
      </c>
      <c r="V14" s="38">
        <v>0</v>
      </c>
      <c r="W14" s="38">
        <v>0</v>
      </c>
      <c r="Y14" s="38">
        <f t="shared" si="0"/>
        <v>1</v>
      </c>
      <c r="Z14" s="38"/>
      <c r="AA14" s="38">
        <f>Y14*Summary!E17</f>
        <v>10</v>
      </c>
      <c r="AC14" s="38">
        <f>SUMPRODUCT($C14:$W14,'Ride Distances'!$C13:$W13) + $Y14*Summary!I17</f>
        <v>46</v>
      </c>
      <c r="AD14" s="38">
        <f>SUMPRODUCT($C14:$W14,'Ride Distances'!$C13:$W13) + $Y14*Summary!J17</f>
        <v>76</v>
      </c>
    </row>
    <row r="15" spans="1:30">
      <c r="A15" s="50"/>
      <c r="B15" s="50">
        <v>11</v>
      </c>
      <c r="C15" s="38">
        <v>0</v>
      </c>
      <c r="D15" s="38">
        <v>0</v>
      </c>
      <c r="E15" s="38">
        <v>0</v>
      </c>
      <c r="F15" s="38">
        <v>0</v>
      </c>
      <c r="G15" s="38">
        <v>0</v>
      </c>
      <c r="H15" s="38">
        <v>0</v>
      </c>
      <c r="I15" s="38">
        <v>0</v>
      </c>
      <c r="J15" s="38">
        <v>0</v>
      </c>
      <c r="K15" s="38">
        <v>0</v>
      </c>
      <c r="L15" s="38">
        <v>0</v>
      </c>
      <c r="M15" s="38">
        <v>0</v>
      </c>
      <c r="N15" s="38">
        <v>0</v>
      </c>
      <c r="O15" s="38">
        <v>0</v>
      </c>
      <c r="P15" s="38">
        <v>1</v>
      </c>
      <c r="Q15" s="38">
        <v>0</v>
      </c>
      <c r="R15" s="38">
        <v>0</v>
      </c>
      <c r="S15" s="38">
        <v>0</v>
      </c>
      <c r="T15" s="38">
        <v>0</v>
      </c>
      <c r="U15" s="38">
        <v>0</v>
      </c>
      <c r="V15" s="38">
        <v>0</v>
      </c>
      <c r="W15" s="38">
        <v>0</v>
      </c>
      <c r="Y15" s="38">
        <f t="shared" si="0"/>
        <v>1</v>
      </c>
      <c r="Z15" s="38"/>
      <c r="AA15" s="38">
        <f>Y15*Summary!E18</f>
        <v>10</v>
      </c>
      <c r="AC15" s="38">
        <f>SUMPRODUCT($C15:$W15,'Ride Distances'!$C14:$W14) + $Y15*Summary!I18</f>
        <v>97</v>
      </c>
      <c r="AD15" s="38">
        <f>SUMPRODUCT($C15:$W15,'Ride Distances'!$C14:$W14) + $Y15*Summary!J18</f>
        <v>107</v>
      </c>
    </row>
    <row r="16" spans="1:30">
      <c r="A16" s="50"/>
      <c r="B16" s="50">
        <v>12</v>
      </c>
      <c r="C16" s="38">
        <v>0</v>
      </c>
      <c r="D16" s="38">
        <v>0</v>
      </c>
      <c r="E16" s="38">
        <v>0</v>
      </c>
      <c r="F16" s="38">
        <v>0</v>
      </c>
      <c r="G16" s="38">
        <v>0</v>
      </c>
      <c r="H16" s="38">
        <v>0</v>
      </c>
      <c r="I16" s="38">
        <v>0</v>
      </c>
      <c r="J16" s="38">
        <v>0</v>
      </c>
      <c r="K16" s="38">
        <v>0</v>
      </c>
      <c r="L16" s="38">
        <v>0</v>
      </c>
      <c r="M16" s="38">
        <v>0</v>
      </c>
      <c r="N16" s="38">
        <v>1</v>
      </c>
      <c r="O16" s="38">
        <v>0</v>
      </c>
      <c r="P16" s="38">
        <v>0</v>
      </c>
      <c r="Q16" s="38">
        <v>0</v>
      </c>
      <c r="R16" s="38">
        <v>0</v>
      </c>
      <c r="S16" s="38">
        <v>0</v>
      </c>
      <c r="T16" s="38">
        <v>0</v>
      </c>
      <c r="U16" s="38">
        <v>0</v>
      </c>
      <c r="V16" s="38">
        <v>0</v>
      </c>
      <c r="W16" s="38">
        <v>0</v>
      </c>
      <c r="Y16" s="38">
        <f t="shared" si="0"/>
        <v>1</v>
      </c>
      <c r="Z16" s="38"/>
      <c r="AA16" s="38">
        <f>Y16*Summary!E19</f>
        <v>9</v>
      </c>
      <c r="AC16" s="38">
        <f>SUMPRODUCT($C16:$W16,'Ride Distances'!$C15:$W15) + $Y16*Summary!I19</f>
        <v>66</v>
      </c>
      <c r="AD16" s="38">
        <f>SUMPRODUCT($C16:$W16,'Ride Distances'!$C15:$W15) + $Y16*Summary!J19</f>
        <v>91</v>
      </c>
    </row>
    <row r="17" spans="1:33">
      <c r="A17" s="50"/>
      <c r="B17" s="50">
        <v>13</v>
      </c>
      <c r="C17" s="38">
        <v>0</v>
      </c>
      <c r="D17" s="38">
        <v>0</v>
      </c>
      <c r="E17" s="38">
        <v>0</v>
      </c>
      <c r="F17" s="38">
        <v>0</v>
      </c>
      <c r="G17" s="38">
        <v>0</v>
      </c>
      <c r="H17" s="38">
        <v>0</v>
      </c>
      <c r="I17" s="38">
        <v>0</v>
      </c>
      <c r="J17" s="38">
        <v>0</v>
      </c>
      <c r="K17" s="38">
        <v>0</v>
      </c>
      <c r="L17" s="38">
        <v>0</v>
      </c>
      <c r="M17" s="38">
        <v>0</v>
      </c>
      <c r="N17" s="38">
        <v>0</v>
      </c>
      <c r="O17" s="38">
        <v>1</v>
      </c>
      <c r="P17" s="38">
        <v>0</v>
      </c>
      <c r="Q17" s="38">
        <v>0</v>
      </c>
      <c r="R17" s="38">
        <v>0</v>
      </c>
      <c r="S17" s="38">
        <v>0</v>
      </c>
      <c r="T17" s="38">
        <v>0</v>
      </c>
      <c r="U17" s="38">
        <v>0</v>
      </c>
      <c r="V17" s="38">
        <v>0</v>
      </c>
      <c r="W17" s="38">
        <v>0</v>
      </c>
      <c r="Y17" s="38">
        <f t="shared" si="0"/>
        <v>1</v>
      </c>
      <c r="Z17" s="38"/>
      <c r="AA17" s="38">
        <f>Y17*Summary!E20</f>
        <v>7.5</v>
      </c>
      <c r="AC17" s="38">
        <f>SUMPRODUCT($C17:$W17,'Ride Distances'!$C16:$W16) + $Y17*Summary!I20</f>
        <v>31</v>
      </c>
      <c r="AD17" s="38">
        <f>SUMPRODUCT($C17:$W17,'Ride Distances'!$C16:$W16) + $Y17*Summary!J20</f>
        <v>46</v>
      </c>
    </row>
    <row r="18" spans="1:33">
      <c r="A18" s="50"/>
      <c r="B18" s="50">
        <v>14</v>
      </c>
      <c r="C18" s="38">
        <v>0</v>
      </c>
      <c r="D18" s="38">
        <v>0</v>
      </c>
      <c r="E18" s="38">
        <v>0</v>
      </c>
      <c r="F18" s="38">
        <v>0</v>
      </c>
      <c r="G18" s="38">
        <v>0</v>
      </c>
      <c r="H18" s="38">
        <v>0</v>
      </c>
      <c r="I18" s="38">
        <v>0</v>
      </c>
      <c r="J18" s="38">
        <v>0</v>
      </c>
      <c r="K18" s="38">
        <v>0</v>
      </c>
      <c r="L18" s="38">
        <v>0</v>
      </c>
      <c r="M18" s="38">
        <v>0</v>
      </c>
      <c r="N18" s="38">
        <v>0</v>
      </c>
      <c r="O18" s="38">
        <v>0</v>
      </c>
      <c r="P18" s="38">
        <v>0</v>
      </c>
      <c r="Q18" s="38">
        <v>0</v>
      </c>
      <c r="R18" s="38">
        <v>0</v>
      </c>
      <c r="S18" s="38">
        <v>0</v>
      </c>
      <c r="T18" s="38">
        <v>0</v>
      </c>
      <c r="U18" s="38">
        <v>0</v>
      </c>
      <c r="V18" s="38">
        <v>0</v>
      </c>
      <c r="W18" s="38">
        <v>0</v>
      </c>
      <c r="Y18" s="38">
        <f t="shared" si="0"/>
        <v>0</v>
      </c>
      <c r="Z18" s="38"/>
      <c r="AA18" s="38">
        <f>Y18*Summary!E21</f>
        <v>0</v>
      </c>
      <c r="AC18" s="38">
        <f>SUMPRODUCT($C18:$W18,'Ride Distances'!$C17:$W17) + $Y18*Summary!I21</f>
        <v>0</v>
      </c>
      <c r="AD18" s="38">
        <f>SUMPRODUCT($C18:$W18,'Ride Distances'!$C17:$W17) + $Y18*Summary!J21</f>
        <v>0</v>
      </c>
    </row>
    <row r="19" spans="1:33">
      <c r="A19" s="50"/>
      <c r="B19" s="50">
        <v>15</v>
      </c>
      <c r="C19" s="38">
        <v>0</v>
      </c>
      <c r="D19" s="38">
        <v>0</v>
      </c>
      <c r="E19" s="38">
        <v>0</v>
      </c>
      <c r="F19" s="38">
        <v>0</v>
      </c>
      <c r="G19" s="38">
        <v>0</v>
      </c>
      <c r="H19" s="38">
        <v>0</v>
      </c>
      <c r="I19" s="38">
        <v>0</v>
      </c>
      <c r="J19" s="38">
        <v>0</v>
      </c>
      <c r="K19" s="38">
        <v>0</v>
      </c>
      <c r="L19" s="38">
        <v>0</v>
      </c>
      <c r="M19" s="38">
        <v>0</v>
      </c>
      <c r="N19" s="38">
        <v>0</v>
      </c>
      <c r="O19" s="38">
        <v>0</v>
      </c>
      <c r="P19" s="38">
        <v>0</v>
      </c>
      <c r="Q19" s="38">
        <v>0</v>
      </c>
      <c r="R19" s="38">
        <v>0</v>
      </c>
      <c r="S19" s="38">
        <v>0</v>
      </c>
      <c r="T19" s="38">
        <v>0</v>
      </c>
      <c r="U19" s="38">
        <v>0</v>
      </c>
      <c r="V19" s="38">
        <v>0</v>
      </c>
      <c r="W19" s="38">
        <v>0</v>
      </c>
      <c r="Y19" s="38">
        <f t="shared" si="0"/>
        <v>0</v>
      </c>
      <c r="Z19" s="38"/>
      <c r="AA19" s="38">
        <f>Y19*Summary!E22</f>
        <v>0</v>
      </c>
      <c r="AC19" s="38">
        <f>SUMPRODUCT($C19:$W19,'Ride Distances'!$C18:$W18) + $Y19*Summary!I22</f>
        <v>0</v>
      </c>
      <c r="AD19" s="38">
        <f>SUMPRODUCT($C19:$W19,'Ride Distances'!$C18:$W18) + $Y19*Summary!J22</f>
        <v>0</v>
      </c>
    </row>
    <row r="20" spans="1:33">
      <c r="A20" s="50"/>
      <c r="B20" s="50">
        <v>16</v>
      </c>
      <c r="C20" s="38">
        <v>0</v>
      </c>
      <c r="D20" s="38">
        <v>0</v>
      </c>
      <c r="E20" s="38">
        <v>0</v>
      </c>
      <c r="F20" s="38">
        <v>0</v>
      </c>
      <c r="G20" s="38">
        <v>0</v>
      </c>
      <c r="H20" s="38">
        <v>0</v>
      </c>
      <c r="I20" s="38">
        <v>0</v>
      </c>
      <c r="J20" s="38">
        <v>0</v>
      </c>
      <c r="K20" s="38">
        <v>0</v>
      </c>
      <c r="L20" s="38">
        <v>0</v>
      </c>
      <c r="M20" s="38">
        <v>0</v>
      </c>
      <c r="N20" s="38">
        <v>0</v>
      </c>
      <c r="O20" s="38">
        <v>0</v>
      </c>
      <c r="P20" s="38">
        <v>0</v>
      </c>
      <c r="Q20" s="38">
        <v>0</v>
      </c>
      <c r="R20" s="38">
        <v>0</v>
      </c>
      <c r="S20" s="38">
        <v>0</v>
      </c>
      <c r="T20" s="38">
        <v>0</v>
      </c>
      <c r="U20" s="38">
        <v>0</v>
      </c>
      <c r="V20" s="38">
        <v>0</v>
      </c>
      <c r="W20" s="38">
        <v>0</v>
      </c>
      <c r="Y20" s="38">
        <f t="shared" si="0"/>
        <v>0</v>
      </c>
      <c r="Z20" s="38"/>
      <c r="AA20" s="38">
        <f>Y20*Summary!E23</f>
        <v>0</v>
      </c>
      <c r="AC20" s="38">
        <f>SUMPRODUCT($C20:$W20,'Ride Distances'!$C19:$W19) + $Y20*Summary!I23</f>
        <v>0</v>
      </c>
      <c r="AD20" s="38">
        <f>SUMPRODUCT($C20:$W20,'Ride Distances'!$C19:$W19) + $Y20*Summary!J23</f>
        <v>0</v>
      </c>
    </row>
    <row r="21" spans="1:33">
      <c r="A21" s="50"/>
      <c r="B21" s="50">
        <v>17</v>
      </c>
      <c r="C21" s="38">
        <v>0</v>
      </c>
      <c r="D21" s="38">
        <v>0</v>
      </c>
      <c r="E21" s="38">
        <v>0</v>
      </c>
      <c r="F21" s="38">
        <v>0</v>
      </c>
      <c r="G21" s="38">
        <v>0</v>
      </c>
      <c r="H21" s="38">
        <v>0</v>
      </c>
      <c r="I21" s="38">
        <v>0</v>
      </c>
      <c r="J21" s="38">
        <v>0</v>
      </c>
      <c r="K21" s="38">
        <v>0</v>
      </c>
      <c r="L21" s="38">
        <v>0</v>
      </c>
      <c r="M21" s="38">
        <v>0</v>
      </c>
      <c r="N21" s="38">
        <v>0</v>
      </c>
      <c r="O21" s="38">
        <v>0</v>
      </c>
      <c r="P21" s="38">
        <v>0</v>
      </c>
      <c r="Q21" s="38">
        <v>0</v>
      </c>
      <c r="R21" s="38">
        <v>0</v>
      </c>
      <c r="S21" s="38">
        <v>0</v>
      </c>
      <c r="T21" s="38">
        <v>0</v>
      </c>
      <c r="U21" s="38">
        <v>1</v>
      </c>
      <c r="V21" s="38">
        <v>0</v>
      </c>
      <c r="W21" s="38">
        <v>0</v>
      </c>
      <c r="Y21" s="38">
        <f t="shared" si="0"/>
        <v>1</v>
      </c>
      <c r="Z21" s="38"/>
      <c r="AA21" s="38">
        <f>Y21*Summary!E24</f>
        <v>10</v>
      </c>
      <c r="AC21" s="38">
        <f>SUMPRODUCT($C21:$W21,'Ride Distances'!$C20:$W20) + $Y21*Summary!I24</f>
        <v>135</v>
      </c>
      <c r="AD21" s="38">
        <f>SUMPRODUCT($C21:$W21,'Ride Distances'!$C20:$W20) + $Y21*Summary!J24</f>
        <v>215</v>
      </c>
    </row>
    <row r="22" spans="1:33">
      <c r="A22" s="50"/>
      <c r="B22" s="50">
        <v>18</v>
      </c>
      <c r="C22" s="38">
        <v>1</v>
      </c>
      <c r="D22" s="38">
        <v>0</v>
      </c>
      <c r="E22" s="38">
        <v>0</v>
      </c>
      <c r="F22" s="38">
        <v>0</v>
      </c>
      <c r="G22" s="38">
        <v>0</v>
      </c>
      <c r="H22" s="38">
        <v>0</v>
      </c>
      <c r="I22" s="38">
        <v>0</v>
      </c>
      <c r="J22" s="38">
        <v>0</v>
      </c>
      <c r="K22" s="38">
        <v>0</v>
      </c>
      <c r="L22" s="38">
        <v>0</v>
      </c>
      <c r="M22" s="38">
        <v>0</v>
      </c>
      <c r="N22" s="38">
        <v>0</v>
      </c>
      <c r="O22" s="38">
        <v>0</v>
      </c>
      <c r="P22" s="38">
        <v>0</v>
      </c>
      <c r="Q22" s="38">
        <v>0</v>
      </c>
      <c r="R22" s="38">
        <v>0</v>
      </c>
      <c r="S22" s="38">
        <v>0</v>
      </c>
      <c r="T22" s="38">
        <v>0</v>
      </c>
      <c r="U22" s="38">
        <v>0</v>
      </c>
      <c r="V22" s="38">
        <v>0</v>
      </c>
      <c r="W22" s="38">
        <v>0</v>
      </c>
      <c r="Y22" s="38">
        <f t="shared" si="0"/>
        <v>1</v>
      </c>
      <c r="Z22" s="38"/>
      <c r="AA22" s="38">
        <f>Y22*Summary!E25</f>
        <v>10</v>
      </c>
      <c r="AC22" s="38">
        <f>SUMPRODUCT($C22:$W22,'Ride Distances'!$C21:$W21) + $Y22*Summary!I25</f>
        <v>48</v>
      </c>
      <c r="AD22" s="38">
        <f>SUMPRODUCT($C22:$W22,'Ride Distances'!$C21:$W21) + $Y22*Summary!J25</f>
        <v>53</v>
      </c>
    </row>
    <row r="23" spans="1:33">
      <c r="A23" s="50"/>
      <c r="B23" s="50">
        <v>19</v>
      </c>
      <c r="C23" s="38">
        <v>0</v>
      </c>
      <c r="D23" s="38">
        <v>0</v>
      </c>
      <c r="E23" s="38">
        <v>0</v>
      </c>
      <c r="F23" s="38">
        <v>0</v>
      </c>
      <c r="G23" s="38">
        <v>0</v>
      </c>
      <c r="H23" s="38">
        <v>0</v>
      </c>
      <c r="I23" s="38">
        <v>0</v>
      </c>
      <c r="J23" s="38">
        <v>0</v>
      </c>
      <c r="K23" s="38">
        <v>0</v>
      </c>
      <c r="L23" s="38">
        <v>0</v>
      </c>
      <c r="M23" s="38">
        <v>0</v>
      </c>
      <c r="N23" s="38">
        <v>0</v>
      </c>
      <c r="O23" s="38">
        <v>0</v>
      </c>
      <c r="P23" s="38">
        <v>0</v>
      </c>
      <c r="Q23" s="38">
        <v>0</v>
      </c>
      <c r="R23" s="38">
        <v>0</v>
      </c>
      <c r="S23" s="38">
        <v>0</v>
      </c>
      <c r="T23" s="38">
        <v>0</v>
      </c>
      <c r="U23" s="38">
        <v>0</v>
      </c>
      <c r="V23" s="38">
        <v>0</v>
      </c>
      <c r="W23" s="38">
        <v>0</v>
      </c>
      <c r="Y23" s="38">
        <f t="shared" si="0"/>
        <v>0</v>
      </c>
      <c r="Z23" s="38"/>
      <c r="AA23" s="38">
        <f>Y23*Summary!E26</f>
        <v>0</v>
      </c>
      <c r="AC23" s="38">
        <f>SUMPRODUCT($C23:$W23,'Ride Distances'!$C22:$W22) + $Y23*Summary!I26</f>
        <v>0</v>
      </c>
      <c r="AD23" s="38">
        <f>SUMPRODUCT($C23:$W23,'Ride Distances'!$C22:$W22) + $Y23*Summary!J26</f>
        <v>0</v>
      </c>
    </row>
    <row r="24" spans="1:33">
      <c r="A24" s="50"/>
      <c r="B24" s="50">
        <v>20</v>
      </c>
      <c r="C24" s="38">
        <v>0</v>
      </c>
      <c r="D24" s="38">
        <v>0</v>
      </c>
      <c r="E24" s="38">
        <v>0</v>
      </c>
      <c r="F24" s="38">
        <v>0</v>
      </c>
      <c r="G24" s="38">
        <v>0</v>
      </c>
      <c r="H24" s="38">
        <v>0</v>
      </c>
      <c r="I24" s="38">
        <v>0</v>
      </c>
      <c r="J24" s="38">
        <v>0</v>
      </c>
      <c r="K24" s="38">
        <v>0</v>
      </c>
      <c r="L24" s="38">
        <v>0</v>
      </c>
      <c r="M24" s="38">
        <v>0</v>
      </c>
      <c r="N24" s="38">
        <v>0</v>
      </c>
      <c r="O24" s="38">
        <v>0</v>
      </c>
      <c r="P24" s="38">
        <v>0</v>
      </c>
      <c r="Q24" s="38">
        <v>0</v>
      </c>
      <c r="R24" s="38">
        <v>0</v>
      </c>
      <c r="S24" s="38">
        <v>0</v>
      </c>
      <c r="T24" s="38">
        <v>0</v>
      </c>
      <c r="U24" s="38">
        <v>0</v>
      </c>
      <c r="V24" s="38">
        <v>0</v>
      </c>
      <c r="W24" s="38">
        <v>0</v>
      </c>
      <c r="Y24" s="38">
        <f t="shared" si="0"/>
        <v>0</v>
      </c>
      <c r="Z24" s="38"/>
      <c r="AA24" s="38">
        <f>Y24*Summary!E27</f>
        <v>0</v>
      </c>
      <c r="AC24" s="38">
        <f>SUMPRODUCT($C24:$W24,'Ride Distances'!$C23:$W23) + $Y24*Summary!I27</f>
        <v>0</v>
      </c>
      <c r="AD24" s="38">
        <f>SUMPRODUCT($C24:$W24,'Ride Distances'!$C23:$W23) + $Y24*Summary!J27</f>
        <v>0</v>
      </c>
    </row>
    <row r="25" spans="1:33">
      <c r="Y25" s="38"/>
      <c r="Z25" s="38"/>
      <c r="AA25" s="38"/>
    </row>
    <row r="26" spans="1:33">
      <c r="A26" s="4" t="s">
        <v>139</v>
      </c>
      <c r="B26" s="38"/>
      <c r="C26" s="38">
        <f>SUM(C4:C24)</f>
        <v>1</v>
      </c>
      <c r="D26" s="38">
        <f t="shared" ref="D26:W26" si="1">SUM(D4:D24)</f>
        <v>0</v>
      </c>
      <c r="E26" s="38">
        <f t="shared" si="1"/>
        <v>1</v>
      </c>
      <c r="F26" s="38">
        <f t="shared" si="1"/>
        <v>0</v>
      </c>
      <c r="G26" s="38">
        <f t="shared" si="1"/>
        <v>1</v>
      </c>
      <c r="H26" s="38">
        <f t="shared" si="1"/>
        <v>1</v>
      </c>
      <c r="I26" s="38">
        <f t="shared" si="1"/>
        <v>1</v>
      </c>
      <c r="J26" s="38">
        <f t="shared" si="1"/>
        <v>0</v>
      </c>
      <c r="K26" s="38">
        <f t="shared" si="1"/>
        <v>0</v>
      </c>
      <c r="L26" s="38">
        <f t="shared" si="1"/>
        <v>1</v>
      </c>
      <c r="M26" s="38">
        <f t="shared" si="1"/>
        <v>1</v>
      </c>
      <c r="N26" s="38">
        <f t="shared" si="1"/>
        <v>1</v>
      </c>
      <c r="O26" s="38">
        <f t="shared" si="1"/>
        <v>1</v>
      </c>
      <c r="P26" s="38">
        <f t="shared" si="1"/>
        <v>1</v>
      </c>
      <c r="Q26" s="38">
        <f t="shared" si="1"/>
        <v>0</v>
      </c>
      <c r="R26" s="38">
        <f t="shared" si="1"/>
        <v>0</v>
      </c>
      <c r="S26" s="38">
        <f t="shared" si="1"/>
        <v>0</v>
      </c>
      <c r="T26" s="38">
        <f t="shared" si="1"/>
        <v>1</v>
      </c>
      <c r="U26" s="38">
        <f t="shared" si="1"/>
        <v>1</v>
      </c>
      <c r="V26" s="38">
        <f t="shared" si="1"/>
        <v>0</v>
      </c>
      <c r="W26" s="38">
        <f t="shared" si="1"/>
        <v>0</v>
      </c>
      <c r="Y26" s="38"/>
      <c r="Z26" s="4" t="s">
        <v>137</v>
      </c>
      <c r="AA26" s="38">
        <f>SUM(AA5:AA24)</f>
        <v>92.5</v>
      </c>
      <c r="AB26" s="38">
        <f t="shared" ref="AB26:AD26" si="2">SUM(AB5:AB24)</f>
        <v>0</v>
      </c>
      <c r="AC26" s="38">
        <f t="shared" si="2"/>
        <v>714</v>
      </c>
      <c r="AD26" s="38">
        <f t="shared" si="2"/>
        <v>964</v>
      </c>
      <c r="AF26" t="s">
        <v>138</v>
      </c>
      <c r="AG26">
        <f>60*12</f>
        <v>720</v>
      </c>
    </row>
    <row r="27" spans="1:33">
      <c r="A27" s="48" t="s">
        <v>134</v>
      </c>
      <c r="C27" s="38">
        <f t="array" ref="C27:W27">TRANSPOSE(Y4:Y24)</f>
        <v>1</v>
      </c>
      <c r="D27">
        <v>0</v>
      </c>
      <c r="E27">
        <v>1</v>
      </c>
      <c r="F27">
        <v>0</v>
      </c>
      <c r="G27" s="38">
        <v>1</v>
      </c>
      <c r="H27" s="38">
        <v>1</v>
      </c>
      <c r="I27" s="38">
        <v>1</v>
      </c>
      <c r="J27" s="38">
        <v>0</v>
      </c>
      <c r="K27" s="38">
        <v>0</v>
      </c>
      <c r="L27" s="38">
        <v>1</v>
      </c>
      <c r="M27" s="38">
        <v>1</v>
      </c>
      <c r="N27" s="38">
        <v>1</v>
      </c>
      <c r="O27" s="38">
        <v>1</v>
      </c>
      <c r="P27" s="38">
        <v>1</v>
      </c>
      <c r="Q27" s="38">
        <v>0</v>
      </c>
      <c r="R27" s="38">
        <v>0</v>
      </c>
      <c r="S27" s="38">
        <v>0</v>
      </c>
      <c r="T27" s="38">
        <v>1</v>
      </c>
      <c r="U27" s="38">
        <v>1</v>
      </c>
      <c r="V27" s="38">
        <v>0</v>
      </c>
      <c r="W27" s="38">
        <v>0</v>
      </c>
    </row>
    <row r="28" spans="1:33">
      <c r="A28" s="48" t="s">
        <v>133</v>
      </c>
      <c r="C28" s="38">
        <f>C26-C27</f>
        <v>0</v>
      </c>
      <c r="D28">
        <f>D26-D27</f>
        <v>0</v>
      </c>
      <c r="E28" s="38">
        <f t="shared" ref="E28:W28" si="3">E26-E27</f>
        <v>0</v>
      </c>
      <c r="F28" s="38">
        <f t="shared" si="3"/>
        <v>0</v>
      </c>
      <c r="G28" s="38">
        <f t="shared" si="3"/>
        <v>0</v>
      </c>
      <c r="H28" s="38">
        <f t="shared" si="3"/>
        <v>0</v>
      </c>
      <c r="I28" s="38">
        <f t="shared" si="3"/>
        <v>0</v>
      </c>
      <c r="J28" s="38">
        <f t="shared" si="3"/>
        <v>0</v>
      </c>
      <c r="K28" s="38">
        <f t="shared" si="3"/>
        <v>0</v>
      </c>
      <c r="L28" s="38">
        <f t="shared" si="3"/>
        <v>0</v>
      </c>
      <c r="M28" s="38">
        <f t="shared" si="3"/>
        <v>0</v>
      </c>
      <c r="N28" s="38">
        <f t="shared" si="3"/>
        <v>0</v>
      </c>
      <c r="O28" s="38">
        <f t="shared" si="3"/>
        <v>0</v>
      </c>
      <c r="P28" s="38">
        <f t="shared" si="3"/>
        <v>0</v>
      </c>
      <c r="Q28" s="38">
        <f t="shared" si="3"/>
        <v>0</v>
      </c>
      <c r="R28" s="38">
        <f t="shared" si="3"/>
        <v>0</v>
      </c>
      <c r="S28" s="38">
        <f t="shared" si="3"/>
        <v>0</v>
      </c>
      <c r="T28" s="38">
        <f t="shared" si="3"/>
        <v>0</v>
      </c>
      <c r="U28" s="38">
        <f t="shared" si="3"/>
        <v>0</v>
      </c>
      <c r="V28" s="38">
        <f t="shared" si="3"/>
        <v>0</v>
      </c>
      <c r="W28" s="38">
        <f t="shared" si="3"/>
        <v>0</v>
      </c>
    </row>
    <row r="29" spans="1:33">
      <c r="A29" s="48" t="s">
        <v>140</v>
      </c>
      <c r="C29">
        <f>C4</f>
        <v>0</v>
      </c>
      <c r="D29" s="38">
        <f>D5</f>
        <v>0</v>
      </c>
      <c r="E29" s="38">
        <f>E6</f>
        <v>0</v>
      </c>
      <c r="F29" s="38">
        <f>F7</f>
        <v>0</v>
      </c>
      <c r="G29" s="38">
        <f>G8</f>
        <v>0</v>
      </c>
      <c r="H29" s="38">
        <f>H9</f>
        <v>0</v>
      </c>
      <c r="I29" s="38">
        <f>I10</f>
        <v>0</v>
      </c>
      <c r="J29" s="38">
        <f>J11</f>
        <v>0</v>
      </c>
      <c r="K29" s="38">
        <f>K12</f>
        <v>0</v>
      </c>
      <c r="L29" s="38">
        <f>L13</f>
        <v>0</v>
      </c>
      <c r="M29" s="38">
        <f>M14</f>
        <v>0</v>
      </c>
      <c r="N29" s="38">
        <f>N15</f>
        <v>0</v>
      </c>
      <c r="O29" s="38">
        <f>O16</f>
        <v>0</v>
      </c>
      <c r="P29" s="38">
        <f>P17</f>
        <v>0</v>
      </c>
      <c r="Q29" s="38">
        <f>Q18</f>
        <v>0</v>
      </c>
      <c r="R29" s="38">
        <f>R19</f>
        <v>0</v>
      </c>
      <c r="S29" s="38">
        <f>S20</f>
        <v>0</v>
      </c>
      <c r="T29" s="38">
        <f>T21</f>
        <v>0</v>
      </c>
      <c r="U29" s="38">
        <f>U22</f>
        <v>0</v>
      </c>
      <c r="V29" s="38">
        <f>V23</f>
        <v>0</v>
      </c>
      <c r="W29" s="38">
        <f>W24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20"/>
  <sheetViews>
    <sheetView workbookViewId="0"/>
  </sheetViews>
  <sheetFormatPr defaultColWidth="14.41015625" defaultRowHeight="15.75" customHeight="1"/>
  <sheetData>
    <row r="1" spans="1:20" ht="15.75" customHeight="1">
      <c r="A1">
        <f t="array" ref="A1">SUMPRODUCT(Route!C$3:C$22,TRANSPOSE('Ride Distances'!$D4:$W4))</f>
        <v>0</v>
      </c>
      <c r="B1">
        <f t="array" ref="B1">SUMPRODUCT(Route!D$3:D$22,TRANSPOSE('Ride Distances'!$D4:$W4))</f>
        <v>0</v>
      </c>
      <c r="C1">
        <f t="array" ref="C1">SUMPRODUCT(Route!E$3:E$22,TRANSPOSE('Ride Distances'!$D4:$W4))</f>
        <v>0</v>
      </c>
      <c r="D1">
        <f t="array" ref="D1">SUMPRODUCT(Route!F$3:F$22,TRANSPOSE('Ride Distances'!$D4:$W4))</f>
        <v>0</v>
      </c>
      <c r="E1">
        <f t="array" ref="E1">SUMPRODUCT(Route!G$3:G$22,TRANSPOSE('Ride Distances'!$D4:$W4))</f>
        <v>0</v>
      </c>
      <c r="F1">
        <f t="array" ref="F1">SUMPRODUCT(Route!H$3:H$22,TRANSPOSE('Ride Distances'!$D4:$W4))</f>
        <v>0</v>
      </c>
      <c r="G1">
        <f t="array" ref="G1">SUMPRODUCT(Route!I$3:I$22,TRANSPOSE('Ride Distances'!$D4:$W4))</f>
        <v>0</v>
      </c>
      <c r="H1">
        <f t="array" ref="H1">SUMPRODUCT(Route!J$3:J$22,TRANSPOSE('Ride Distances'!$D4:$W4))</f>
        <v>0</v>
      </c>
      <c r="I1">
        <f t="array" ref="I1">SUMPRODUCT(Route!K$3:K$22,TRANSPOSE('Ride Distances'!$D4:$W4))</f>
        <v>0</v>
      </c>
      <c r="J1">
        <f t="array" ref="J1">SUMPRODUCT(Route!L$3:L$22,TRANSPOSE('Ride Distances'!$D4:$W4))</f>
        <v>0</v>
      </c>
      <c r="K1">
        <f t="array" ref="K1">SUMPRODUCT(Route!M$3:M$22,TRANSPOSE('Ride Distances'!$D4:$W4))</f>
        <v>0</v>
      </c>
      <c r="L1">
        <f t="array" ref="L1">SUMPRODUCT(Route!N$3:N$22,TRANSPOSE('Ride Distances'!$D4:$W4))</f>
        <v>0</v>
      </c>
      <c r="M1">
        <f t="array" ref="M1">SUMPRODUCT(Route!O$3:O$22,TRANSPOSE('Ride Distances'!$D4:$W4))</f>
        <v>0</v>
      </c>
      <c r="N1">
        <f t="array" ref="N1">SUMPRODUCT(Route!P$3:P$22,TRANSPOSE('Ride Distances'!$D4:$W4))</f>
        <v>0</v>
      </c>
      <c r="O1">
        <f t="array" ref="O1">SUMPRODUCT(Route!Q$3:Q$22,TRANSPOSE('Ride Distances'!$D4:$W4))</f>
        <v>0</v>
      </c>
      <c r="P1">
        <f t="array" ref="P1">SUMPRODUCT(Route!R$3:R$22,TRANSPOSE('Ride Distances'!$D4:$W4))</f>
        <v>0</v>
      </c>
      <c r="Q1">
        <f t="array" ref="Q1">SUMPRODUCT(Route!S$3:S$22,TRANSPOSE('Ride Distances'!$D4:$W4))</f>
        <v>0</v>
      </c>
      <c r="R1">
        <f t="array" ref="R1">SUMPRODUCT(Route!T$3:T$22,TRANSPOSE('Ride Distances'!$D4:$W4))</f>
        <v>0</v>
      </c>
      <c r="S1">
        <f t="array" ref="S1">SUMPRODUCT(Route!U$3:U$22,TRANSPOSE('Ride Distances'!$D4:$W4))</f>
        <v>0</v>
      </c>
      <c r="T1">
        <f t="array" ref="T1">SUMPRODUCT(Route!V$3:V$22,TRANSPOSE('Ride Distances'!$D4:$W4))</f>
        <v>0</v>
      </c>
    </row>
    <row r="2" spans="1:20" ht="15.75" customHeight="1">
      <c r="A2">
        <f t="array" ref="A2">SUMPRODUCT(Route!C$3:C$22,TRANSPOSE('Ride Distances'!$D5:$W5))</f>
        <v>0</v>
      </c>
      <c r="B2">
        <f t="array" ref="B2">SUMPRODUCT(Route!D$3:D$22,TRANSPOSE('Ride Distances'!$D5:$W5))</f>
        <v>0</v>
      </c>
      <c r="C2">
        <f t="array" ref="C2">SUMPRODUCT(Route!E$3:E$22,TRANSPOSE('Ride Distances'!$D5:$W5))</f>
        <v>0</v>
      </c>
      <c r="D2">
        <f t="array" ref="D2">SUMPRODUCT(Route!F$3:F$22,TRANSPOSE('Ride Distances'!$D5:$W5))</f>
        <v>0</v>
      </c>
      <c r="E2">
        <f t="array" ref="E2">SUMPRODUCT(Route!G$3:G$22,TRANSPOSE('Ride Distances'!$D5:$W5))</f>
        <v>0</v>
      </c>
      <c r="F2">
        <f t="array" ref="F2">SUMPRODUCT(Route!H$3:H$22,TRANSPOSE('Ride Distances'!$D5:$W5))</f>
        <v>0</v>
      </c>
      <c r="G2">
        <f t="array" ref="G2">SUMPRODUCT(Route!I$3:I$22,TRANSPOSE('Ride Distances'!$D5:$W5))</f>
        <v>0</v>
      </c>
      <c r="H2">
        <f t="array" ref="H2">SUMPRODUCT(Route!J$3:J$22,TRANSPOSE('Ride Distances'!$D5:$W5))</f>
        <v>0</v>
      </c>
      <c r="I2">
        <f t="array" ref="I2">SUMPRODUCT(Route!K$3:K$22,TRANSPOSE('Ride Distances'!$D5:$W5))</f>
        <v>0</v>
      </c>
      <c r="J2">
        <f t="array" ref="J2">SUMPRODUCT(Route!L$3:L$22,TRANSPOSE('Ride Distances'!$D5:$W5))</f>
        <v>0</v>
      </c>
      <c r="K2">
        <f t="array" ref="K2">SUMPRODUCT(Route!M$3:M$22,TRANSPOSE('Ride Distances'!$D5:$W5))</f>
        <v>0</v>
      </c>
      <c r="L2">
        <f t="array" ref="L2">SUMPRODUCT(Route!N$3:N$22,TRANSPOSE('Ride Distances'!$D5:$W5))</f>
        <v>0</v>
      </c>
      <c r="M2">
        <f t="array" ref="M2">SUMPRODUCT(Route!O$3:O$22,TRANSPOSE('Ride Distances'!$D5:$W5))</f>
        <v>0</v>
      </c>
      <c r="N2">
        <f t="array" ref="N2">SUMPRODUCT(Route!P$3:P$22,TRANSPOSE('Ride Distances'!$D5:$W5))</f>
        <v>0</v>
      </c>
      <c r="O2">
        <f t="array" ref="O2">SUMPRODUCT(Route!Q$3:Q$22,TRANSPOSE('Ride Distances'!$D5:$W5))</f>
        <v>0</v>
      </c>
      <c r="P2">
        <f t="array" ref="P2">SUMPRODUCT(Route!R$3:R$22,TRANSPOSE('Ride Distances'!$D5:$W5))</f>
        <v>0</v>
      </c>
      <c r="Q2">
        <f t="array" ref="Q2">SUMPRODUCT(Route!S$3:S$22,TRANSPOSE('Ride Distances'!$D5:$W5))</f>
        <v>0</v>
      </c>
      <c r="R2">
        <f t="array" ref="R2">SUMPRODUCT(Route!T$3:T$22,TRANSPOSE('Ride Distances'!$D5:$W5))</f>
        <v>0</v>
      </c>
      <c r="S2">
        <f t="array" ref="S2">SUMPRODUCT(Route!U$3:U$22,TRANSPOSE('Ride Distances'!$D5:$W5))</f>
        <v>0</v>
      </c>
      <c r="T2">
        <f t="array" ref="T2">SUMPRODUCT(Route!V$3:V$22,TRANSPOSE('Ride Distances'!$D5:$W5))</f>
        <v>0</v>
      </c>
    </row>
    <row r="3" spans="1:20" ht="15.75" customHeight="1">
      <c r="A3">
        <f t="array" ref="A3">SUMPRODUCT(Route!C$3:C$22,TRANSPOSE('Ride Distances'!$D6:$W6))</f>
        <v>0</v>
      </c>
      <c r="B3">
        <f t="array" ref="B3">SUMPRODUCT(Route!D$3:D$22,TRANSPOSE('Ride Distances'!$D6:$W6))</f>
        <v>0</v>
      </c>
      <c r="C3">
        <f t="array" ref="C3">SUMPRODUCT(Route!E$3:E$22,TRANSPOSE('Ride Distances'!$D6:$W6))</f>
        <v>0</v>
      </c>
      <c r="D3">
        <f t="array" ref="D3">SUMPRODUCT(Route!F$3:F$22,TRANSPOSE('Ride Distances'!$D6:$W6))</f>
        <v>0</v>
      </c>
      <c r="E3">
        <f t="array" ref="E3">SUMPRODUCT(Route!G$3:G$22,TRANSPOSE('Ride Distances'!$D6:$W6))</f>
        <v>0</v>
      </c>
      <c r="F3">
        <f t="array" ref="F3">SUMPRODUCT(Route!H$3:H$22,TRANSPOSE('Ride Distances'!$D6:$W6))</f>
        <v>0</v>
      </c>
      <c r="G3">
        <f t="array" ref="G3">SUMPRODUCT(Route!I$3:I$22,TRANSPOSE('Ride Distances'!$D6:$W6))</f>
        <v>0</v>
      </c>
      <c r="H3">
        <f t="array" ref="H3">SUMPRODUCT(Route!J$3:J$22,TRANSPOSE('Ride Distances'!$D6:$W6))</f>
        <v>0</v>
      </c>
      <c r="I3">
        <f t="array" ref="I3">SUMPRODUCT(Route!K$3:K$22,TRANSPOSE('Ride Distances'!$D6:$W6))</f>
        <v>0</v>
      </c>
      <c r="J3">
        <f t="array" ref="J3">SUMPRODUCT(Route!L$3:L$22,TRANSPOSE('Ride Distances'!$D6:$W6))</f>
        <v>0</v>
      </c>
      <c r="K3">
        <f t="array" ref="K3">SUMPRODUCT(Route!M$3:M$22,TRANSPOSE('Ride Distances'!$D6:$W6))</f>
        <v>0</v>
      </c>
      <c r="L3">
        <f t="array" ref="L3">SUMPRODUCT(Route!N$3:N$22,TRANSPOSE('Ride Distances'!$D6:$W6))</f>
        <v>0</v>
      </c>
      <c r="M3">
        <f t="array" ref="M3">SUMPRODUCT(Route!O$3:O$22,TRANSPOSE('Ride Distances'!$D6:$W6))</f>
        <v>0</v>
      </c>
      <c r="N3">
        <f t="array" ref="N3">SUMPRODUCT(Route!P$3:P$22,TRANSPOSE('Ride Distances'!$D6:$W6))</f>
        <v>0</v>
      </c>
      <c r="O3">
        <f t="array" ref="O3">SUMPRODUCT(Route!Q$3:Q$22,TRANSPOSE('Ride Distances'!$D6:$W6))</f>
        <v>0</v>
      </c>
      <c r="P3">
        <f t="array" ref="P3">SUMPRODUCT(Route!R$3:R$22,TRANSPOSE('Ride Distances'!$D6:$W6))</f>
        <v>0</v>
      </c>
      <c r="Q3">
        <f t="array" ref="Q3">SUMPRODUCT(Route!S$3:S$22,TRANSPOSE('Ride Distances'!$D6:$W6))</f>
        <v>0</v>
      </c>
      <c r="R3">
        <f t="array" ref="R3">SUMPRODUCT(Route!T$3:T$22,TRANSPOSE('Ride Distances'!$D6:$W6))</f>
        <v>0</v>
      </c>
      <c r="S3">
        <f t="array" ref="S3">SUMPRODUCT(Route!U$3:U$22,TRANSPOSE('Ride Distances'!$D6:$W6))</f>
        <v>0</v>
      </c>
      <c r="T3">
        <f t="array" ref="T3">SUMPRODUCT(Route!V$3:V$22,TRANSPOSE('Ride Distances'!$D6:$W6))</f>
        <v>0</v>
      </c>
    </row>
    <row r="4" spans="1:20" ht="15.75" customHeight="1">
      <c r="A4">
        <f t="array" ref="A4">SUMPRODUCT(Route!C$3:C$22,TRANSPOSE('Ride Distances'!$D7:$W7))</f>
        <v>0</v>
      </c>
      <c r="B4">
        <f t="array" ref="B4">SUMPRODUCT(Route!D$3:D$22,TRANSPOSE('Ride Distances'!$D7:$W7))</f>
        <v>0</v>
      </c>
      <c r="C4">
        <f t="array" ref="C4">SUMPRODUCT(Route!E$3:E$22,TRANSPOSE('Ride Distances'!$D7:$W7))</f>
        <v>0</v>
      </c>
      <c r="D4">
        <f t="array" ref="D4">SUMPRODUCT(Route!F$3:F$22,TRANSPOSE('Ride Distances'!$D7:$W7))</f>
        <v>0</v>
      </c>
      <c r="E4">
        <f t="array" ref="E4">SUMPRODUCT(Route!G$3:G$22,TRANSPOSE('Ride Distances'!$D7:$W7))</f>
        <v>0</v>
      </c>
      <c r="F4">
        <f t="array" ref="F4">SUMPRODUCT(Route!H$3:H$22,TRANSPOSE('Ride Distances'!$D7:$W7))</f>
        <v>0</v>
      </c>
      <c r="G4">
        <f t="array" ref="G4">SUMPRODUCT(Route!I$3:I$22,TRANSPOSE('Ride Distances'!$D7:$W7))</f>
        <v>0</v>
      </c>
      <c r="H4">
        <f t="array" ref="H4">SUMPRODUCT(Route!J$3:J$22,TRANSPOSE('Ride Distances'!$D7:$W7))</f>
        <v>0</v>
      </c>
      <c r="I4">
        <f t="array" ref="I4">SUMPRODUCT(Route!K$3:K$22,TRANSPOSE('Ride Distances'!$D7:$W7))</f>
        <v>0</v>
      </c>
      <c r="J4">
        <f t="array" ref="J4">SUMPRODUCT(Route!L$3:L$22,TRANSPOSE('Ride Distances'!$D7:$W7))</f>
        <v>0</v>
      </c>
      <c r="K4">
        <f t="array" ref="K4">SUMPRODUCT(Route!M$3:M$22,TRANSPOSE('Ride Distances'!$D7:$W7))</f>
        <v>0</v>
      </c>
      <c r="L4">
        <f t="array" ref="L4">SUMPRODUCT(Route!N$3:N$22,TRANSPOSE('Ride Distances'!$D7:$W7))</f>
        <v>0</v>
      </c>
      <c r="M4">
        <f t="array" ref="M4">SUMPRODUCT(Route!O$3:O$22,TRANSPOSE('Ride Distances'!$D7:$W7))</f>
        <v>0</v>
      </c>
      <c r="N4">
        <f t="array" ref="N4">SUMPRODUCT(Route!P$3:P$22,TRANSPOSE('Ride Distances'!$D7:$W7))</f>
        <v>0</v>
      </c>
      <c r="O4">
        <f t="array" ref="O4">SUMPRODUCT(Route!Q$3:Q$22,TRANSPOSE('Ride Distances'!$D7:$W7))</f>
        <v>0</v>
      </c>
      <c r="P4">
        <f t="array" ref="P4">SUMPRODUCT(Route!R$3:R$22,TRANSPOSE('Ride Distances'!$D7:$W7))</f>
        <v>0</v>
      </c>
      <c r="Q4">
        <f t="array" ref="Q4">SUMPRODUCT(Route!S$3:S$22,TRANSPOSE('Ride Distances'!$D7:$W7))</f>
        <v>0</v>
      </c>
      <c r="R4">
        <f t="array" ref="R4">SUMPRODUCT(Route!T$3:T$22,TRANSPOSE('Ride Distances'!$D7:$W7))</f>
        <v>0</v>
      </c>
      <c r="S4">
        <f t="array" ref="S4">SUMPRODUCT(Route!U$3:U$22,TRANSPOSE('Ride Distances'!$D7:$W7))</f>
        <v>0</v>
      </c>
      <c r="T4">
        <f t="array" ref="T4">SUMPRODUCT(Route!V$3:V$22,TRANSPOSE('Ride Distances'!$D7:$W7))</f>
        <v>0</v>
      </c>
    </row>
    <row r="5" spans="1:20" ht="15.75" customHeight="1">
      <c r="A5">
        <f t="array" ref="A5">SUMPRODUCT(Route!C$3:C$22,TRANSPOSE('Ride Distances'!$D8:$W8))</f>
        <v>0</v>
      </c>
      <c r="B5">
        <f t="array" ref="B5">SUMPRODUCT(Route!D$3:D$22,TRANSPOSE('Ride Distances'!$D8:$W8))</f>
        <v>0</v>
      </c>
      <c r="C5">
        <f t="array" ref="C5">SUMPRODUCT(Route!E$3:E$22,TRANSPOSE('Ride Distances'!$D8:$W8))</f>
        <v>0</v>
      </c>
      <c r="D5">
        <f t="array" ref="D5">SUMPRODUCT(Route!F$3:F$22,TRANSPOSE('Ride Distances'!$D8:$W8))</f>
        <v>0</v>
      </c>
      <c r="E5">
        <f t="array" ref="E5">SUMPRODUCT(Route!G$3:G$22,TRANSPOSE('Ride Distances'!$D8:$W8))</f>
        <v>0</v>
      </c>
      <c r="F5">
        <f t="array" ref="F5">SUMPRODUCT(Route!H$3:H$22,TRANSPOSE('Ride Distances'!$D8:$W8))</f>
        <v>0</v>
      </c>
      <c r="G5">
        <f t="array" ref="G5">SUMPRODUCT(Route!I$3:I$22,TRANSPOSE('Ride Distances'!$D8:$W8))</f>
        <v>0</v>
      </c>
      <c r="H5">
        <f t="array" ref="H5">SUMPRODUCT(Route!J$3:J$22,TRANSPOSE('Ride Distances'!$D8:$W8))</f>
        <v>0</v>
      </c>
      <c r="I5">
        <f t="array" ref="I5">SUMPRODUCT(Route!K$3:K$22,TRANSPOSE('Ride Distances'!$D8:$W8))</f>
        <v>0</v>
      </c>
      <c r="J5">
        <f t="array" ref="J5">SUMPRODUCT(Route!L$3:L$22,TRANSPOSE('Ride Distances'!$D8:$W8))</f>
        <v>0</v>
      </c>
      <c r="K5">
        <f t="array" ref="K5">SUMPRODUCT(Route!M$3:M$22,TRANSPOSE('Ride Distances'!$D8:$W8))</f>
        <v>0</v>
      </c>
      <c r="L5">
        <f t="array" ref="L5">SUMPRODUCT(Route!N$3:N$22,TRANSPOSE('Ride Distances'!$D8:$W8))</f>
        <v>0</v>
      </c>
      <c r="M5">
        <f t="array" ref="M5">SUMPRODUCT(Route!O$3:O$22,TRANSPOSE('Ride Distances'!$D8:$W8))</f>
        <v>0</v>
      </c>
      <c r="N5">
        <f t="array" ref="N5">SUMPRODUCT(Route!P$3:P$22,TRANSPOSE('Ride Distances'!$D8:$W8))</f>
        <v>0</v>
      </c>
      <c r="O5">
        <f t="array" ref="O5">SUMPRODUCT(Route!Q$3:Q$22,TRANSPOSE('Ride Distances'!$D8:$W8))</f>
        <v>0</v>
      </c>
      <c r="P5">
        <f t="array" ref="P5">SUMPRODUCT(Route!R$3:R$22,TRANSPOSE('Ride Distances'!$D8:$W8))</f>
        <v>0</v>
      </c>
      <c r="Q5">
        <f t="array" ref="Q5">SUMPRODUCT(Route!S$3:S$22,TRANSPOSE('Ride Distances'!$D8:$W8))</f>
        <v>0</v>
      </c>
      <c r="R5">
        <f t="array" ref="R5">SUMPRODUCT(Route!T$3:T$22,TRANSPOSE('Ride Distances'!$D8:$W8))</f>
        <v>0</v>
      </c>
      <c r="S5">
        <f t="array" ref="S5">SUMPRODUCT(Route!U$3:U$22,TRANSPOSE('Ride Distances'!$D8:$W8))</f>
        <v>0</v>
      </c>
      <c r="T5">
        <f t="array" ref="T5">SUMPRODUCT(Route!V$3:V$22,TRANSPOSE('Ride Distances'!$D8:$W8))</f>
        <v>0</v>
      </c>
    </row>
    <row r="6" spans="1:20" ht="15.75" customHeight="1">
      <c r="A6">
        <f t="array" ref="A6">SUMPRODUCT(Route!C$3:C$22,TRANSPOSE('Ride Distances'!$D9:$W9))</f>
        <v>0</v>
      </c>
      <c r="B6">
        <f t="array" ref="B6">SUMPRODUCT(Route!D$3:D$22,TRANSPOSE('Ride Distances'!$D9:$W9))</f>
        <v>0</v>
      </c>
      <c r="C6">
        <f t="array" ref="C6">SUMPRODUCT(Route!E$3:E$22,TRANSPOSE('Ride Distances'!$D9:$W9))</f>
        <v>0</v>
      </c>
      <c r="D6">
        <f t="array" ref="D6">SUMPRODUCT(Route!F$3:F$22,TRANSPOSE('Ride Distances'!$D9:$W9))</f>
        <v>0</v>
      </c>
      <c r="E6">
        <f t="array" ref="E6">SUMPRODUCT(Route!G$3:G$22,TRANSPOSE('Ride Distances'!$D9:$W9))</f>
        <v>0</v>
      </c>
      <c r="F6">
        <f t="array" ref="F6">SUMPRODUCT(Route!H$3:H$22,TRANSPOSE('Ride Distances'!$D9:$W9))</f>
        <v>0</v>
      </c>
      <c r="G6">
        <f t="array" ref="G6">SUMPRODUCT(Route!I$3:I$22,TRANSPOSE('Ride Distances'!$D9:$W9))</f>
        <v>0</v>
      </c>
      <c r="H6">
        <f t="array" ref="H6">SUMPRODUCT(Route!J$3:J$22,TRANSPOSE('Ride Distances'!$D9:$W9))</f>
        <v>0</v>
      </c>
      <c r="I6">
        <f t="array" ref="I6">SUMPRODUCT(Route!K$3:K$22,TRANSPOSE('Ride Distances'!$D9:$W9))</f>
        <v>0</v>
      </c>
      <c r="J6">
        <f t="array" ref="J6">SUMPRODUCT(Route!L$3:L$22,TRANSPOSE('Ride Distances'!$D9:$W9))</f>
        <v>0</v>
      </c>
      <c r="K6">
        <f t="array" ref="K6">SUMPRODUCT(Route!M$3:M$22,TRANSPOSE('Ride Distances'!$D9:$W9))</f>
        <v>0</v>
      </c>
      <c r="L6">
        <f t="array" ref="L6">SUMPRODUCT(Route!N$3:N$22,TRANSPOSE('Ride Distances'!$D9:$W9))</f>
        <v>0</v>
      </c>
      <c r="M6">
        <f t="array" ref="M6">SUMPRODUCT(Route!O$3:O$22,TRANSPOSE('Ride Distances'!$D9:$W9))</f>
        <v>0</v>
      </c>
      <c r="N6">
        <f t="array" ref="N6">SUMPRODUCT(Route!P$3:P$22,TRANSPOSE('Ride Distances'!$D9:$W9))</f>
        <v>0</v>
      </c>
      <c r="O6">
        <f t="array" ref="O6">SUMPRODUCT(Route!Q$3:Q$22,TRANSPOSE('Ride Distances'!$D9:$W9))</f>
        <v>0</v>
      </c>
      <c r="P6">
        <f t="array" ref="P6">SUMPRODUCT(Route!R$3:R$22,TRANSPOSE('Ride Distances'!$D9:$W9))</f>
        <v>0</v>
      </c>
      <c r="Q6">
        <f t="array" ref="Q6">SUMPRODUCT(Route!S$3:S$22,TRANSPOSE('Ride Distances'!$D9:$W9))</f>
        <v>0</v>
      </c>
      <c r="R6">
        <f t="array" ref="R6">SUMPRODUCT(Route!T$3:T$22,TRANSPOSE('Ride Distances'!$D9:$W9))</f>
        <v>0</v>
      </c>
      <c r="S6">
        <f t="array" ref="S6">SUMPRODUCT(Route!U$3:U$22,TRANSPOSE('Ride Distances'!$D9:$W9))</f>
        <v>0</v>
      </c>
      <c r="T6">
        <f t="array" ref="T6">SUMPRODUCT(Route!V$3:V$22,TRANSPOSE('Ride Distances'!$D9:$W9))</f>
        <v>0</v>
      </c>
    </row>
    <row r="7" spans="1:20" ht="15.75" customHeight="1">
      <c r="A7">
        <f t="array" ref="A7">SUMPRODUCT(Route!C$3:C$22,TRANSPOSE('Ride Distances'!$D10:$W10))</f>
        <v>0</v>
      </c>
      <c r="B7">
        <f t="array" ref="B7">SUMPRODUCT(Route!D$3:D$22,TRANSPOSE('Ride Distances'!$D10:$W10))</f>
        <v>0</v>
      </c>
      <c r="C7">
        <f t="array" ref="C7">SUMPRODUCT(Route!E$3:E$22,TRANSPOSE('Ride Distances'!$D10:$W10))</f>
        <v>0</v>
      </c>
      <c r="D7">
        <f t="array" ref="D7">SUMPRODUCT(Route!F$3:F$22,TRANSPOSE('Ride Distances'!$D10:$W10))</f>
        <v>0</v>
      </c>
      <c r="E7">
        <f t="array" ref="E7">SUMPRODUCT(Route!G$3:G$22,TRANSPOSE('Ride Distances'!$D10:$W10))</f>
        <v>0</v>
      </c>
      <c r="F7">
        <f t="array" ref="F7">SUMPRODUCT(Route!H$3:H$22,TRANSPOSE('Ride Distances'!$D10:$W10))</f>
        <v>0</v>
      </c>
      <c r="G7">
        <f t="array" ref="G7">SUMPRODUCT(Route!I$3:I$22,TRANSPOSE('Ride Distances'!$D10:$W10))</f>
        <v>0</v>
      </c>
      <c r="H7">
        <f t="array" ref="H7">SUMPRODUCT(Route!J$3:J$22,TRANSPOSE('Ride Distances'!$D10:$W10))</f>
        <v>0</v>
      </c>
      <c r="I7">
        <f t="array" ref="I7">SUMPRODUCT(Route!K$3:K$22,TRANSPOSE('Ride Distances'!$D10:$W10))</f>
        <v>0</v>
      </c>
      <c r="J7">
        <f t="array" ref="J7">SUMPRODUCT(Route!L$3:L$22,TRANSPOSE('Ride Distances'!$D10:$W10))</f>
        <v>0</v>
      </c>
      <c r="K7">
        <f t="array" ref="K7">SUMPRODUCT(Route!M$3:M$22,TRANSPOSE('Ride Distances'!$D10:$W10))</f>
        <v>0</v>
      </c>
      <c r="L7">
        <f t="array" ref="L7">SUMPRODUCT(Route!N$3:N$22,TRANSPOSE('Ride Distances'!$D10:$W10))</f>
        <v>0</v>
      </c>
      <c r="M7">
        <f t="array" ref="M7">SUMPRODUCT(Route!O$3:O$22,TRANSPOSE('Ride Distances'!$D10:$W10))</f>
        <v>0</v>
      </c>
      <c r="N7">
        <f t="array" ref="N7">SUMPRODUCT(Route!P$3:P$22,TRANSPOSE('Ride Distances'!$D10:$W10))</f>
        <v>0</v>
      </c>
      <c r="O7">
        <f t="array" ref="O7">SUMPRODUCT(Route!Q$3:Q$22,TRANSPOSE('Ride Distances'!$D10:$W10))</f>
        <v>0</v>
      </c>
      <c r="P7">
        <f t="array" ref="P7">SUMPRODUCT(Route!R$3:R$22,TRANSPOSE('Ride Distances'!$D10:$W10))</f>
        <v>0</v>
      </c>
      <c r="Q7">
        <f t="array" ref="Q7">SUMPRODUCT(Route!S$3:S$22,TRANSPOSE('Ride Distances'!$D10:$W10))</f>
        <v>0</v>
      </c>
      <c r="R7">
        <f t="array" ref="R7">SUMPRODUCT(Route!T$3:T$22,TRANSPOSE('Ride Distances'!$D10:$W10))</f>
        <v>0</v>
      </c>
      <c r="S7">
        <f t="array" ref="S7">SUMPRODUCT(Route!U$3:U$22,TRANSPOSE('Ride Distances'!$D10:$W10))</f>
        <v>0</v>
      </c>
      <c r="T7">
        <f t="array" ref="T7">SUMPRODUCT(Route!V$3:V$22,TRANSPOSE('Ride Distances'!$D10:$W10))</f>
        <v>0</v>
      </c>
    </row>
    <row r="8" spans="1:20" ht="15.75" customHeight="1">
      <c r="A8">
        <f t="array" ref="A8">SUMPRODUCT(Route!C$3:C$22,TRANSPOSE('Ride Distances'!$D11:$W11))</f>
        <v>0</v>
      </c>
      <c r="B8">
        <f t="array" ref="B8">SUMPRODUCT(Route!D$3:D$22,TRANSPOSE('Ride Distances'!$D11:$W11))</f>
        <v>0</v>
      </c>
      <c r="C8">
        <f t="array" ref="C8">SUMPRODUCT(Route!E$3:E$22,TRANSPOSE('Ride Distances'!$D11:$W11))</f>
        <v>0</v>
      </c>
      <c r="D8">
        <f t="array" ref="D8">SUMPRODUCT(Route!F$3:F$22,TRANSPOSE('Ride Distances'!$D11:$W11))</f>
        <v>0</v>
      </c>
      <c r="E8">
        <f t="array" ref="E8">SUMPRODUCT(Route!G$3:G$22,TRANSPOSE('Ride Distances'!$D11:$W11))</f>
        <v>0</v>
      </c>
      <c r="F8">
        <f t="array" ref="F8">SUMPRODUCT(Route!H$3:H$22,TRANSPOSE('Ride Distances'!$D11:$W11))</f>
        <v>0</v>
      </c>
      <c r="G8">
        <f t="array" ref="G8">SUMPRODUCT(Route!I$3:I$22,TRANSPOSE('Ride Distances'!$D11:$W11))</f>
        <v>0</v>
      </c>
      <c r="H8">
        <f t="array" ref="H8">SUMPRODUCT(Route!J$3:J$22,TRANSPOSE('Ride Distances'!$D11:$W11))</f>
        <v>0</v>
      </c>
      <c r="I8">
        <f t="array" ref="I8">SUMPRODUCT(Route!K$3:K$22,TRANSPOSE('Ride Distances'!$D11:$W11))</f>
        <v>0</v>
      </c>
      <c r="J8">
        <f t="array" ref="J8">SUMPRODUCT(Route!L$3:L$22,TRANSPOSE('Ride Distances'!$D11:$W11))</f>
        <v>0</v>
      </c>
      <c r="K8">
        <f t="array" ref="K8">SUMPRODUCT(Route!M$3:M$22,TRANSPOSE('Ride Distances'!$D11:$W11))</f>
        <v>0</v>
      </c>
      <c r="L8">
        <f t="array" ref="L8">SUMPRODUCT(Route!N$3:N$22,TRANSPOSE('Ride Distances'!$D11:$W11))</f>
        <v>0</v>
      </c>
      <c r="M8">
        <f t="array" ref="M8">SUMPRODUCT(Route!O$3:O$22,TRANSPOSE('Ride Distances'!$D11:$W11))</f>
        <v>0</v>
      </c>
      <c r="N8">
        <f t="array" ref="N8">SUMPRODUCT(Route!P$3:P$22,TRANSPOSE('Ride Distances'!$D11:$W11))</f>
        <v>0</v>
      </c>
      <c r="O8">
        <f t="array" ref="O8">SUMPRODUCT(Route!Q$3:Q$22,TRANSPOSE('Ride Distances'!$D11:$W11))</f>
        <v>0</v>
      </c>
      <c r="P8">
        <f t="array" ref="P8">SUMPRODUCT(Route!R$3:R$22,TRANSPOSE('Ride Distances'!$D11:$W11))</f>
        <v>0</v>
      </c>
      <c r="Q8">
        <f t="array" ref="Q8">SUMPRODUCT(Route!S$3:S$22,TRANSPOSE('Ride Distances'!$D11:$W11))</f>
        <v>0</v>
      </c>
      <c r="R8">
        <f t="array" ref="R8">SUMPRODUCT(Route!T$3:T$22,TRANSPOSE('Ride Distances'!$D11:$W11))</f>
        <v>0</v>
      </c>
      <c r="S8">
        <f t="array" ref="S8">SUMPRODUCT(Route!U$3:U$22,TRANSPOSE('Ride Distances'!$D11:$W11))</f>
        <v>0</v>
      </c>
      <c r="T8">
        <f t="array" ref="T8">SUMPRODUCT(Route!V$3:V$22,TRANSPOSE('Ride Distances'!$D11:$W11))</f>
        <v>0</v>
      </c>
    </row>
    <row r="9" spans="1:20" ht="15.75" customHeight="1">
      <c r="A9">
        <f t="array" ref="A9">SUMPRODUCT(Route!C$3:C$22,TRANSPOSE('Ride Distances'!$D12:$W12))</f>
        <v>0</v>
      </c>
      <c r="B9">
        <f t="array" ref="B9">SUMPRODUCT(Route!D$3:D$22,TRANSPOSE('Ride Distances'!$D12:$W12))</f>
        <v>0</v>
      </c>
      <c r="C9">
        <f t="array" ref="C9">SUMPRODUCT(Route!E$3:E$22,TRANSPOSE('Ride Distances'!$D12:$W12))</f>
        <v>0</v>
      </c>
      <c r="D9">
        <f t="array" ref="D9">SUMPRODUCT(Route!F$3:F$22,TRANSPOSE('Ride Distances'!$D12:$W12))</f>
        <v>0</v>
      </c>
      <c r="E9">
        <f t="array" ref="E9">SUMPRODUCT(Route!G$3:G$22,TRANSPOSE('Ride Distances'!$D12:$W12))</f>
        <v>0</v>
      </c>
      <c r="F9">
        <f t="array" ref="F9">SUMPRODUCT(Route!H$3:H$22,TRANSPOSE('Ride Distances'!$D12:$W12))</f>
        <v>0</v>
      </c>
      <c r="G9">
        <f t="array" ref="G9">SUMPRODUCT(Route!I$3:I$22,TRANSPOSE('Ride Distances'!$D12:$W12))</f>
        <v>0</v>
      </c>
      <c r="H9">
        <f t="array" ref="H9">SUMPRODUCT(Route!J$3:J$22,TRANSPOSE('Ride Distances'!$D12:$W12))</f>
        <v>0</v>
      </c>
      <c r="I9">
        <f t="array" ref="I9">SUMPRODUCT(Route!K$3:K$22,TRANSPOSE('Ride Distances'!$D12:$W12))</f>
        <v>0</v>
      </c>
      <c r="J9">
        <f t="array" ref="J9">SUMPRODUCT(Route!L$3:L$22,TRANSPOSE('Ride Distances'!$D12:$W12))</f>
        <v>0</v>
      </c>
      <c r="K9">
        <f t="array" ref="K9">SUMPRODUCT(Route!M$3:M$22,TRANSPOSE('Ride Distances'!$D12:$W12))</f>
        <v>0</v>
      </c>
      <c r="L9">
        <f t="array" ref="L9">SUMPRODUCT(Route!N$3:N$22,TRANSPOSE('Ride Distances'!$D12:$W12))</f>
        <v>0</v>
      </c>
      <c r="M9">
        <f t="array" ref="M9">SUMPRODUCT(Route!O$3:O$22,TRANSPOSE('Ride Distances'!$D12:$W12))</f>
        <v>0</v>
      </c>
      <c r="N9">
        <f t="array" ref="N9">SUMPRODUCT(Route!P$3:P$22,TRANSPOSE('Ride Distances'!$D12:$W12))</f>
        <v>0</v>
      </c>
      <c r="O9">
        <f t="array" ref="O9">SUMPRODUCT(Route!Q$3:Q$22,TRANSPOSE('Ride Distances'!$D12:$W12))</f>
        <v>0</v>
      </c>
      <c r="P9">
        <f t="array" ref="P9">SUMPRODUCT(Route!R$3:R$22,TRANSPOSE('Ride Distances'!$D12:$W12))</f>
        <v>0</v>
      </c>
      <c r="Q9">
        <f t="array" ref="Q9">SUMPRODUCT(Route!S$3:S$22,TRANSPOSE('Ride Distances'!$D12:$W12))</f>
        <v>0</v>
      </c>
      <c r="R9">
        <f t="array" ref="R9">SUMPRODUCT(Route!T$3:T$22,TRANSPOSE('Ride Distances'!$D12:$W12))</f>
        <v>0</v>
      </c>
      <c r="S9">
        <f t="array" ref="S9">SUMPRODUCT(Route!U$3:U$22,TRANSPOSE('Ride Distances'!$D12:$W12))</f>
        <v>0</v>
      </c>
      <c r="T9">
        <f t="array" ref="T9">SUMPRODUCT(Route!V$3:V$22,TRANSPOSE('Ride Distances'!$D12:$W12))</f>
        <v>0</v>
      </c>
    </row>
    <row r="10" spans="1:20" ht="15.75" customHeight="1">
      <c r="A10">
        <f t="array" ref="A10">SUMPRODUCT(Route!C$3:C$22,TRANSPOSE('Ride Distances'!$D13:$W13))</f>
        <v>0</v>
      </c>
      <c r="B10">
        <f t="array" ref="B10">SUMPRODUCT(Route!D$3:D$22,TRANSPOSE('Ride Distances'!$D13:$W13))</f>
        <v>0</v>
      </c>
      <c r="C10">
        <f t="array" ref="C10">SUMPRODUCT(Route!E$3:E$22,TRANSPOSE('Ride Distances'!$D13:$W13))</f>
        <v>0</v>
      </c>
      <c r="D10">
        <f t="array" ref="D10">SUMPRODUCT(Route!F$3:F$22,TRANSPOSE('Ride Distances'!$D13:$W13))</f>
        <v>0</v>
      </c>
      <c r="E10">
        <f t="array" ref="E10">SUMPRODUCT(Route!G$3:G$22,TRANSPOSE('Ride Distances'!$D13:$W13))</f>
        <v>0</v>
      </c>
      <c r="F10">
        <f t="array" ref="F10">SUMPRODUCT(Route!H$3:H$22,TRANSPOSE('Ride Distances'!$D13:$W13))</f>
        <v>0</v>
      </c>
      <c r="G10">
        <f t="array" ref="G10">SUMPRODUCT(Route!I$3:I$22,TRANSPOSE('Ride Distances'!$D13:$W13))</f>
        <v>0</v>
      </c>
      <c r="H10">
        <f t="array" ref="H10">SUMPRODUCT(Route!J$3:J$22,TRANSPOSE('Ride Distances'!$D13:$W13))</f>
        <v>0</v>
      </c>
      <c r="I10">
        <f t="array" ref="I10">SUMPRODUCT(Route!K$3:K$22,TRANSPOSE('Ride Distances'!$D13:$W13))</f>
        <v>0</v>
      </c>
      <c r="J10">
        <f t="array" ref="J10">SUMPRODUCT(Route!L$3:L$22,TRANSPOSE('Ride Distances'!$D13:$W13))</f>
        <v>0</v>
      </c>
      <c r="K10">
        <f t="array" ref="K10">SUMPRODUCT(Route!M$3:M$22,TRANSPOSE('Ride Distances'!$D13:$W13))</f>
        <v>0</v>
      </c>
      <c r="L10">
        <f t="array" ref="L10">SUMPRODUCT(Route!N$3:N$22,TRANSPOSE('Ride Distances'!$D13:$W13))</f>
        <v>0</v>
      </c>
      <c r="M10">
        <f t="array" ref="M10">SUMPRODUCT(Route!O$3:O$22,TRANSPOSE('Ride Distances'!$D13:$W13))</f>
        <v>0</v>
      </c>
      <c r="N10">
        <f t="array" ref="N10">SUMPRODUCT(Route!P$3:P$22,TRANSPOSE('Ride Distances'!$D13:$W13))</f>
        <v>0</v>
      </c>
      <c r="O10">
        <f t="array" ref="O10">SUMPRODUCT(Route!Q$3:Q$22,TRANSPOSE('Ride Distances'!$D13:$W13))</f>
        <v>0</v>
      </c>
      <c r="P10">
        <f t="array" ref="P10">SUMPRODUCT(Route!R$3:R$22,TRANSPOSE('Ride Distances'!$D13:$W13))</f>
        <v>0</v>
      </c>
      <c r="Q10">
        <f t="array" ref="Q10">SUMPRODUCT(Route!S$3:S$22,TRANSPOSE('Ride Distances'!$D13:$W13))</f>
        <v>0</v>
      </c>
      <c r="R10">
        <f t="array" ref="R10">SUMPRODUCT(Route!T$3:T$22,TRANSPOSE('Ride Distances'!$D13:$W13))</f>
        <v>0</v>
      </c>
      <c r="S10">
        <f t="array" ref="S10">SUMPRODUCT(Route!U$3:U$22,TRANSPOSE('Ride Distances'!$D13:$W13))</f>
        <v>0</v>
      </c>
      <c r="T10">
        <f t="array" ref="T10">SUMPRODUCT(Route!V$3:V$22,TRANSPOSE('Ride Distances'!$D13:$W13))</f>
        <v>0</v>
      </c>
    </row>
    <row r="11" spans="1:20" ht="15.75" customHeight="1">
      <c r="A11">
        <f t="array" ref="A11">SUMPRODUCT(Route!C$3:C$22,TRANSPOSE('Ride Distances'!$D14:$W14))</f>
        <v>0</v>
      </c>
      <c r="B11">
        <f t="array" ref="B11">SUMPRODUCT(Route!D$3:D$22,TRANSPOSE('Ride Distances'!$D14:$W14))</f>
        <v>0</v>
      </c>
      <c r="C11">
        <f t="array" ref="C11">SUMPRODUCT(Route!E$3:E$22,TRANSPOSE('Ride Distances'!$D14:$W14))</f>
        <v>0</v>
      </c>
      <c r="D11">
        <f t="array" ref="D11">SUMPRODUCT(Route!F$3:F$22,TRANSPOSE('Ride Distances'!$D14:$W14))</f>
        <v>0</v>
      </c>
      <c r="E11">
        <f t="array" ref="E11">SUMPRODUCT(Route!G$3:G$22,TRANSPOSE('Ride Distances'!$D14:$W14))</f>
        <v>0</v>
      </c>
      <c r="F11">
        <f t="array" ref="F11">SUMPRODUCT(Route!H$3:H$22,TRANSPOSE('Ride Distances'!$D14:$W14))</f>
        <v>0</v>
      </c>
      <c r="G11">
        <f t="array" ref="G11">SUMPRODUCT(Route!I$3:I$22,TRANSPOSE('Ride Distances'!$D14:$W14))</f>
        <v>0</v>
      </c>
      <c r="H11">
        <f t="array" ref="H11">SUMPRODUCT(Route!J$3:J$22,TRANSPOSE('Ride Distances'!$D14:$W14))</f>
        <v>0</v>
      </c>
      <c r="I11">
        <f t="array" ref="I11">SUMPRODUCT(Route!K$3:K$22,TRANSPOSE('Ride Distances'!$D14:$W14))</f>
        <v>0</v>
      </c>
      <c r="J11">
        <f t="array" ref="J11">SUMPRODUCT(Route!L$3:L$22,TRANSPOSE('Ride Distances'!$D14:$W14))</f>
        <v>0</v>
      </c>
      <c r="K11">
        <f t="array" ref="K11">SUMPRODUCT(Route!M$3:M$22,TRANSPOSE('Ride Distances'!$D14:$W14))</f>
        <v>0</v>
      </c>
      <c r="L11">
        <f t="array" ref="L11">SUMPRODUCT(Route!N$3:N$22,TRANSPOSE('Ride Distances'!$D14:$W14))</f>
        <v>0</v>
      </c>
      <c r="M11">
        <f t="array" ref="M11">SUMPRODUCT(Route!O$3:O$22,TRANSPOSE('Ride Distances'!$D14:$W14))</f>
        <v>0</v>
      </c>
      <c r="N11">
        <f t="array" ref="N11">SUMPRODUCT(Route!P$3:P$22,TRANSPOSE('Ride Distances'!$D14:$W14))</f>
        <v>0</v>
      </c>
      <c r="O11">
        <f t="array" ref="O11">SUMPRODUCT(Route!Q$3:Q$22,TRANSPOSE('Ride Distances'!$D14:$W14))</f>
        <v>0</v>
      </c>
      <c r="P11">
        <f t="array" ref="P11">SUMPRODUCT(Route!R$3:R$22,TRANSPOSE('Ride Distances'!$D14:$W14))</f>
        <v>0</v>
      </c>
      <c r="Q11">
        <f t="array" ref="Q11">SUMPRODUCT(Route!S$3:S$22,TRANSPOSE('Ride Distances'!$D14:$W14))</f>
        <v>0</v>
      </c>
      <c r="R11">
        <f t="array" ref="R11">SUMPRODUCT(Route!T$3:T$22,TRANSPOSE('Ride Distances'!$D14:$W14))</f>
        <v>0</v>
      </c>
      <c r="S11">
        <f t="array" ref="S11">SUMPRODUCT(Route!U$3:U$22,TRANSPOSE('Ride Distances'!$D14:$W14))</f>
        <v>0</v>
      </c>
      <c r="T11">
        <f t="array" ref="T11">SUMPRODUCT(Route!V$3:V$22,TRANSPOSE('Ride Distances'!$D14:$W14))</f>
        <v>0</v>
      </c>
    </row>
    <row r="12" spans="1:20" ht="15.75" customHeight="1">
      <c r="A12">
        <f t="array" ref="A12">SUMPRODUCT(Route!C$3:C$22,TRANSPOSE('Ride Distances'!$D15:$W15))</f>
        <v>0</v>
      </c>
      <c r="B12">
        <f t="array" ref="B12">SUMPRODUCT(Route!D$3:D$22,TRANSPOSE('Ride Distances'!$D15:$W15))</f>
        <v>0</v>
      </c>
      <c r="C12">
        <f t="array" ref="C12">SUMPRODUCT(Route!E$3:E$22,TRANSPOSE('Ride Distances'!$D15:$W15))</f>
        <v>0</v>
      </c>
      <c r="D12">
        <f t="array" ref="D12">SUMPRODUCT(Route!F$3:F$22,TRANSPOSE('Ride Distances'!$D15:$W15))</f>
        <v>0</v>
      </c>
      <c r="E12">
        <f t="array" ref="E12">SUMPRODUCT(Route!G$3:G$22,TRANSPOSE('Ride Distances'!$D15:$W15))</f>
        <v>0</v>
      </c>
      <c r="F12">
        <f t="array" ref="F12">SUMPRODUCT(Route!H$3:H$22,TRANSPOSE('Ride Distances'!$D15:$W15))</f>
        <v>0</v>
      </c>
      <c r="G12">
        <f t="array" ref="G12">SUMPRODUCT(Route!I$3:I$22,TRANSPOSE('Ride Distances'!$D15:$W15))</f>
        <v>0</v>
      </c>
      <c r="H12">
        <f t="array" ref="H12">SUMPRODUCT(Route!J$3:J$22,TRANSPOSE('Ride Distances'!$D15:$W15))</f>
        <v>0</v>
      </c>
      <c r="I12">
        <f t="array" ref="I12">SUMPRODUCT(Route!K$3:K$22,TRANSPOSE('Ride Distances'!$D15:$W15))</f>
        <v>0</v>
      </c>
      <c r="J12">
        <f t="array" ref="J12">SUMPRODUCT(Route!L$3:L$22,TRANSPOSE('Ride Distances'!$D15:$W15))</f>
        <v>0</v>
      </c>
      <c r="K12">
        <f t="array" ref="K12">SUMPRODUCT(Route!M$3:M$22,TRANSPOSE('Ride Distances'!$D15:$W15))</f>
        <v>0</v>
      </c>
      <c r="L12">
        <f t="array" ref="L12">SUMPRODUCT(Route!N$3:N$22,TRANSPOSE('Ride Distances'!$D15:$W15))</f>
        <v>0</v>
      </c>
      <c r="M12">
        <f t="array" ref="M12">SUMPRODUCT(Route!O$3:O$22,TRANSPOSE('Ride Distances'!$D15:$W15))</f>
        <v>0</v>
      </c>
      <c r="N12">
        <f t="array" ref="N12">SUMPRODUCT(Route!P$3:P$22,TRANSPOSE('Ride Distances'!$D15:$W15))</f>
        <v>0</v>
      </c>
      <c r="O12">
        <f t="array" ref="O12">SUMPRODUCT(Route!Q$3:Q$22,TRANSPOSE('Ride Distances'!$D15:$W15))</f>
        <v>0</v>
      </c>
      <c r="P12">
        <f t="array" ref="P12">SUMPRODUCT(Route!R$3:R$22,TRANSPOSE('Ride Distances'!$D15:$W15))</f>
        <v>0</v>
      </c>
      <c r="Q12">
        <f t="array" ref="Q12">SUMPRODUCT(Route!S$3:S$22,TRANSPOSE('Ride Distances'!$D15:$W15))</f>
        <v>0</v>
      </c>
      <c r="R12">
        <f t="array" ref="R12">SUMPRODUCT(Route!T$3:T$22,TRANSPOSE('Ride Distances'!$D15:$W15))</f>
        <v>0</v>
      </c>
      <c r="S12">
        <f t="array" ref="S12">SUMPRODUCT(Route!U$3:U$22,TRANSPOSE('Ride Distances'!$D15:$W15))</f>
        <v>0</v>
      </c>
      <c r="T12">
        <f t="array" ref="T12">SUMPRODUCT(Route!V$3:V$22,TRANSPOSE('Ride Distances'!$D15:$W15))</f>
        <v>0</v>
      </c>
    </row>
    <row r="13" spans="1:20" ht="15.75" customHeight="1">
      <c r="A13">
        <f t="array" ref="A13">SUMPRODUCT(Route!C$3:C$22,TRANSPOSE('Ride Distances'!$D16:$W16))</f>
        <v>0</v>
      </c>
      <c r="B13">
        <f t="array" ref="B13">SUMPRODUCT(Route!D$3:D$22,TRANSPOSE('Ride Distances'!$D16:$W16))</f>
        <v>0</v>
      </c>
      <c r="C13">
        <f t="array" ref="C13">SUMPRODUCT(Route!E$3:E$22,TRANSPOSE('Ride Distances'!$D16:$W16))</f>
        <v>0</v>
      </c>
      <c r="D13">
        <f t="array" ref="D13">SUMPRODUCT(Route!F$3:F$22,TRANSPOSE('Ride Distances'!$D16:$W16))</f>
        <v>0</v>
      </c>
      <c r="E13">
        <f t="array" ref="E13">SUMPRODUCT(Route!G$3:G$22,TRANSPOSE('Ride Distances'!$D16:$W16))</f>
        <v>0</v>
      </c>
      <c r="F13">
        <f t="array" ref="F13">SUMPRODUCT(Route!H$3:H$22,TRANSPOSE('Ride Distances'!$D16:$W16))</f>
        <v>0</v>
      </c>
      <c r="G13">
        <f t="array" ref="G13">SUMPRODUCT(Route!I$3:I$22,TRANSPOSE('Ride Distances'!$D16:$W16))</f>
        <v>0</v>
      </c>
      <c r="H13">
        <f t="array" ref="H13">SUMPRODUCT(Route!J$3:J$22,TRANSPOSE('Ride Distances'!$D16:$W16))</f>
        <v>0</v>
      </c>
      <c r="I13">
        <f t="array" ref="I13">SUMPRODUCT(Route!K$3:K$22,TRANSPOSE('Ride Distances'!$D16:$W16))</f>
        <v>0</v>
      </c>
      <c r="J13">
        <f t="array" ref="J13">SUMPRODUCT(Route!L$3:L$22,TRANSPOSE('Ride Distances'!$D16:$W16))</f>
        <v>0</v>
      </c>
      <c r="K13">
        <f t="array" ref="K13">SUMPRODUCT(Route!M$3:M$22,TRANSPOSE('Ride Distances'!$D16:$W16))</f>
        <v>0</v>
      </c>
      <c r="L13">
        <f t="array" ref="L13">SUMPRODUCT(Route!N$3:N$22,TRANSPOSE('Ride Distances'!$D16:$W16))</f>
        <v>0</v>
      </c>
      <c r="M13">
        <f t="array" ref="M13">SUMPRODUCT(Route!O$3:O$22,TRANSPOSE('Ride Distances'!$D16:$W16))</f>
        <v>0</v>
      </c>
      <c r="N13">
        <f t="array" ref="N13">SUMPRODUCT(Route!P$3:P$22,TRANSPOSE('Ride Distances'!$D16:$W16))</f>
        <v>0</v>
      </c>
      <c r="O13">
        <f t="array" ref="O13">SUMPRODUCT(Route!Q$3:Q$22,TRANSPOSE('Ride Distances'!$D16:$W16))</f>
        <v>0</v>
      </c>
      <c r="P13">
        <f t="array" ref="P13">SUMPRODUCT(Route!R$3:R$22,TRANSPOSE('Ride Distances'!$D16:$W16))</f>
        <v>0</v>
      </c>
      <c r="Q13">
        <f t="array" ref="Q13">SUMPRODUCT(Route!S$3:S$22,TRANSPOSE('Ride Distances'!$D16:$W16))</f>
        <v>0</v>
      </c>
      <c r="R13">
        <f t="array" ref="R13">SUMPRODUCT(Route!T$3:T$22,TRANSPOSE('Ride Distances'!$D16:$W16))</f>
        <v>0</v>
      </c>
      <c r="S13">
        <f t="array" ref="S13">SUMPRODUCT(Route!U$3:U$22,TRANSPOSE('Ride Distances'!$D16:$W16))</f>
        <v>0</v>
      </c>
      <c r="T13">
        <f t="array" ref="T13">SUMPRODUCT(Route!V$3:V$22,TRANSPOSE('Ride Distances'!$D16:$W16))</f>
        <v>0</v>
      </c>
    </row>
    <row r="14" spans="1:20" ht="15.75" customHeight="1">
      <c r="A14">
        <f t="array" ref="A14">SUMPRODUCT(Route!C$3:C$22,TRANSPOSE('Ride Distances'!$D17:$W17))</f>
        <v>0</v>
      </c>
      <c r="B14">
        <f t="array" ref="B14">SUMPRODUCT(Route!D$3:D$22,TRANSPOSE('Ride Distances'!$D17:$W17))</f>
        <v>0</v>
      </c>
      <c r="C14">
        <f t="array" ref="C14">SUMPRODUCT(Route!E$3:E$22,TRANSPOSE('Ride Distances'!$D17:$W17))</f>
        <v>0</v>
      </c>
      <c r="D14">
        <f t="array" ref="D14">SUMPRODUCT(Route!F$3:F$22,TRANSPOSE('Ride Distances'!$D17:$W17))</f>
        <v>0</v>
      </c>
      <c r="E14">
        <f t="array" ref="E14">SUMPRODUCT(Route!G$3:G$22,TRANSPOSE('Ride Distances'!$D17:$W17))</f>
        <v>0</v>
      </c>
      <c r="F14">
        <f t="array" ref="F14">SUMPRODUCT(Route!H$3:H$22,TRANSPOSE('Ride Distances'!$D17:$W17))</f>
        <v>0</v>
      </c>
      <c r="G14">
        <f t="array" ref="G14">SUMPRODUCT(Route!I$3:I$22,TRANSPOSE('Ride Distances'!$D17:$W17))</f>
        <v>0</v>
      </c>
      <c r="H14">
        <f t="array" ref="H14">SUMPRODUCT(Route!J$3:J$22,TRANSPOSE('Ride Distances'!$D17:$W17))</f>
        <v>0</v>
      </c>
      <c r="I14">
        <f t="array" ref="I14">SUMPRODUCT(Route!K$3:K$22,TRANSPOSE('Ride Distances'!$D17:$W17))</f>
        <v>0</v>
      </c>
      <c r="J14">
        <f t="array" ref="J14">SUMPRODUCT(Route!L$3:L$22,TRANSPOSE('Ride Distances'!$D17:$W17))</f>
        <v>0</v>
      </c>
      <c r="K14">
        <f t="array" ref="K14">SUMPRODUCT(Route!M$3:M$22,TRANSPOSE('Ride Distances'!$D17:$W17))</f>
        <v>0</v>
      </c>
      <c r="L14">
        <f t="array" ref="L14">SUMPRODUCT(Route!N$3:N$22,TRANSPOSE('Ride Distances'!$D17:$W17))</f>
        <v>0</v>
      </c>
      <c r="M14">
        <f t="array" ref="M14">SUMPRODUCT(Route!O$3:O$22,TRANSPOSE('Ride Distances'!$D17:$W17))</f>
        <v>0</v>
      </c>
      <c r="N14">
        <f t="array" ref="N14">SUMPRODUCT(Route!P$3:P$22,TRANSPOSE('Ride Distances'!$D17:$W17))</f>
        <v>0</v>
      </c>
      <c r="O14">
        <f t="array" ref="O14">SUMPRODUCT(Route!Q$3:Q$22,TRANSPOSE('Ride Distances'!$D17:$W17))</f>
        <v>0</v>
      </c>
      <c r="P14">
        <f t="array" ref="P14">SUMPRODUCT(Route!R$3:R$22,TRANSPOSE('Ride Distances'!$D17:$W17))</f>
        <v>0</v>
      </c>
      <c r="Q14">
        <f t="array" ref="Q14">SUMPRODUCT(Route!S$3:S$22,TRANSPOSE('Ride Distances'!$D17:$W17))</f>
        <v>0</v>
      </c>
      <c r="R14">
        <f t="array" ref="R14">SUMPRODUCT(Route!T$3:T$22,TRANSPOSE('Ride Distances'!$D17:$W17))</f>
        <v>0</v>
      </c>
      <c r="S14">
        <f t="array" ref="S14">SUMPRODUCT(Route!U$3:U$22,TRANSPOSE('Ride Distances'!$D17:$W17))</f>
        <v>0</v>
      </c>
      <c r="T14">
        <f t="array" ref="T14">SUMPRODUCT(Route!V$3:V$22,TRANSPOSE('Ride Distances'!$D17:$W17))</f>
        <v>0</v>
      </c>
    </row>
    <row r="15" spans="1:20" ht="15.75" customHeight="1">
      <c r="A15">
        <f t="array" ref="A15">SUMPRODUCT(Route!C$3:C$22,TRANSPOSE('Ride Distances'!$D18:$W18))</f>
        <v>0</v>
      </c>
      <c r="B15">
        <f t="array" ref="B15">SUMPRODUCT(Route!D$3:D$22,TRANSPOSE('Ride Distances'!$D18:$W18))</f>
        <v>0</v>
      </c>
      <c r="C15">
        <f t="array" ref="C15">SUMPRODUCT(Route!E$3:E$22,TRANSPOSE('Ride Distances'!$D18:$W18))</f>
        <v>0</v>
      </c>
      <c r="D15">
        <f t="array" ref="D15">SUMPRODUCT(Route!F$3:F$22,TRANSPOSE('Ride Distances'!$D18:$W18))</f>
        <v>0</v>
      </c>
      <c r="E15">
        <f t="array" ref="E15">SUMPRODUCT(Route!G$3:G$22,TRANSPOSE('Ride Distances'!$D18:$W18))</f>
        <v>0</v>
      </c>
      <c r="F15">
        <f t="array" ref="F15">SUMPRODUCT(Route!H$3:H$22,TRANSPOSE('Ride Distances'!$D18:$W18))</f>
        <v>0</v>
      </c>
      <c r="G15">
        <f t="array" ref="G15">SUMPRODUCT(Route!I$3:I$22,TRANSPOSE('Ride Distances'!$D18:$W18))</f>
        <v>0</v>
      </c>
      <c r="H15">
        <f t="array" ref="H15">SUMPRODUCT(Route!J$3:J$22,TRANSPOSE('Ride Distances'!$D18:$W18))</f>
        <v>0</v>
      </c>
      <c r="I15">
        <f t="array" ref="I15">SUMPRODUCT(Route!K$3:K$22,TRANSPOSE('Ride Distances'!$D18:$W18))</f>
        <v>0</v>
      </c>
      <c r="J15">
        <f t="array" ref="J15">SUMPRODUCT(Route!L$3:L$22,TRANSPOSE('Ride Distances'!$D18:$W18))</f>
        <v>0</v>
      </c>
      <c r="K15">
        <f t="array" ref="K15">SUMPRODUCT(Route!M$3:M$22,TRANSPOSE('Ride Distances'!$D18:$W18))</f>
        <v>0</v>
      </c>
      <c r="L15">
        <f t="array" ref="L15">SUMPRODUCT(Route!N$3:N$22,TRANSPOSE('Ride Distances'!$D18:$W18))</f>
        <v>0</v>
      </c>
      <c r="M15">
        <f t="array" ref="M15">SUMPRODUCT(Route!O$3:O$22,TRANSPOSE('Ride Distances'!$D18:$W18))</f>
        <v>0</v>
      </c>
      <c r="N15">
        <f t="array" ref="N15">SUMPRODUCT(Route!P$3:P$22,TRANSPOSE('Ride Distances'!$D18:$W18))</f>
        <v>0</v>
      </c>
      <c r="O15">
        <f t="array" ref="O15">SUMPRODUCT(Route!Q$3:Q$22,TRANSPOSE('Ride Distances'!$D18:$W18))</f>
        <v>0</v>
      </c>
      <c r="P15">
        <f t="array" ref="P15">SUMPRODUCT(Route!R$3:R$22,TRANSPOSE('Ride Distances'!$D18:$W18))</f>
        <v>0</v>
      </c>
      <c r="Q15">
        <f t="array" ref="Q15">SUMPRODUCT(Route!S$3:S$22,TRANSPOSE('Ride Distances'!$D18:$W18))</f>
        <v>0</v>
      </c>
      <c r="R15">
        <f t="array" ref="R15">SUMPRODUCT(Route!T$3:T$22,TRANSPOSE('Ride Distances'!$D18:$W18))</f>
        <v>0</v>
      </c>
      <c r="S15">
        <f t="array" ref="S15">SUMPRODUCT(Route!U$3:U$22,TRANSPOSE('Ride Distances'!$D18:$W18))</f>
        <v>0</v>
      </c>
      <c r="T15">
        <f t="array" ref="T15">SUMPRODUCT(Route!V$3:V$22,TRANSPOSE('Ride Distances'!$D18:$W18))</f>
        <v>0</v>
      </c>
    </row>
    <row r="16" spans="1:20" ht="15.75" customHeight="1">
      <c r="A16">
        <f t="array" ref="A16">SUMPRODUCT(Route!C$3:C$22,TRANSPOSE('Ride Distances'!$D19:$W19))</f>
        <v>0</v>
      </c>
      <c r="B16">
        <f t="array" ref="B16">SUMPRODUCT(Route!D$3:D$22,TRANSPOSE('Ride Distances'!$D19:$W19))</f>
        <v>0</v>
      </c>
      <c r="C16">
        <f t="array" ref="C16">SUMPRODUCT(Route!E$3:E$22,TRANSPOSE('Ride Distances'!$D19:$W19))</f>
        <v>0</v>
      </c>
      <c r="D16">
        <f t="array" ref="D16">SUMPRODUCT(Route!F$3:F$22,TRANSPOSE('Ride Distances'!$D19:$W19))</f>
        <v>0</v>
      </c>
      <c r="E16">
        <f t="array" ref="E16">SUMPRODUCT(Route!G$3:G$22,TRANSPOSE('Ride Distances'!$D19:$W19))</f>
        <v>0</v>
      </c>
      <c r="F16">
        <f t="array" ref="F16">SUMPRODUCT(Route!H$3:H$22,TRANSPOSE('Ride Distances'!$D19:$W19))</f>
        <v>0</v>
      </c>
      <c r="G16">
        <f t="array" ref="G16">SUMPRODUCT(Route!I$3:I$22,TRANSPOSE('Ride Distances'!$D19:$W19))</f>
        <v>0</v>
      </c>
      <c r="H16">
        <f t="array" ref="H16">SUMPRODUCT(Route!J$3:J$22,TRANSPOSE('Ride Distances'!$D19:$W19))</f>
        <v>0</v>
      </c>
      <c r="I16">
        <f t="array" ref="I16">SUMPRODUCT(Route!K$3:K$22,TRANSPOSE('Ride Distances'!$D19:$W19))</f>
        <v>0</v>
      </c>
      <c r="J16">
        <f t="array" ref="J16">SUMPRODUCT(Route!L$3:L$22,TRANSPOSE('Ride Distances'!$D19:$W19))</f>
        <v>0</v>
      </c>
      <c r="K16">
        <f t="array" ref="K16">SUMPRODUCT(Route!M$3:M$22,TRANSPOSE('Ride Distances'!$D19:$W19))</f>
        <v>0</v>
      </c>
      <c r="L16">
        <f t="array" ref="L16">SUMPRODUCT(Route!N$3:N$22,TRANSPOSE('Ride Distances'!$D19:$W19))</f>
        <v>0</v>
      </c>
      <c r="M16">
        <f t="array" ref="M16">SUMPRODUCT(Route!O$3:O$22,TRANSPOSE('Ride Distances'!$D19:$W19))</f>
        <v>0</v>
      </c>
      <c r="N16">
        <f t="array" ref="N16">SUMPRODUCT(Route!P$3:P$22,TRANSPOSE('Ride Distances'!$D19:$W19))</f>
        <v>0</v>
      </c>
      <c r="O16">
        <f t="array" ref="O16">SUMPRODUCT(Route!Q$3:Q$22,TRANSPOSE('Ride Distances'!$D19:$W19))</f>
        <v>0</v>
      </c>
      <c r="P16">
        <f t="array" ref="P16">SUMPRODUCT(Route!R$3:R$22,TRANSPOSE('Ride Distances'!$D19:$W19))</f>
        <v>0</v>
      </c>
      <c r="Q16">
        <f t="array" ref="Q16">SUMPRODUCT(Route!S$3:S$22,TRANSPOSE('Ride Distances'!$D19:$W19))</f>
        <v>0</v>
      </c>
      <c r="R16">
        <f t="array" ref="R16">SUMPRODUCT(Route!T$3:T$22,TRANSPOSE('Ride Distances'!$D19:$W19))</f>
        <v>0</v>
      </c>
      <c r="S16">
        <f t="array" ref="S16">SUMPRODUCT(Route!U$3:U$22,TRANSPOSE('Ride Distances'!$D19:$W19))</f>
        <v>0</v>
      </c>
      <c r="T16">
        <f t="array" ref="T16">SUMPRODUCT(Route!V$3:V$22,TRANSPOSE('Ride Distances'!$D19:$W19))</f>
        <v>0</v>
      </c>
    </row>
    <row r="17" spans="1:20" ht="15.75" customHeight="1">
      <c r="A17">
        <f t="array" ref="A17">SUMPRODUCT(Route!C$3:C$22,TRANSPOSE('Ride Distances'!$D20:$W20))</f>
        <v>0</v>
      </c>
      <c r="B17">
        <f t="array" ref="B17">SUMPRODUCT(Route!D$3:D$22,TRANSPOSE('Ride Distances'!$D20:$W20))</f>
        <v>0</v>
      </c>
      <c r="C17">
        <f t="array" ref="C17">SUMPRODUCT(Route!E$3:E$22,TRANSPOSE('Ride Distances'!$D20:$W20))</f>
        <v>0</v>
      </c>
      <c r="D17">
        <f t="array" ref="D17">SUMPRODUCT(Route!F$3:F$22,TRANSPOSE('Ride Distances'!$D20:$W20))</f>
        <v>0</v>
      </c>
      <c r="E17">
        <f t="array" ref="E17">SUMPRODUCT(Route!G$3:G$22,TRANSPOSE('Ride Distances'!$D20:$W20))</f>
        <v>0</v>
      </c>
      <c r="F17">
        <f t="array" ref="F17">SUMPRODUCT(Route!H$3:H$22,TRANSPOSE('Ride Distances'!$D20:$W20))</f>
        <v>0</v>
      </c>
      <c r="G17">
        <f t="array" ref="G17">SUMPRODUCT(Route!I$3:I$22,TRANSPOSE('Ride Distances'!$D20:$W20))</f>
        <v>0</v>
      </c>
      <c r="H17">
        <f t="array" ref="H17">SUMPRODUCT(Route!J$3:J$22,TRANSPOSE('Ride Distances'!$D20:$W20))</f>
        <v>0</v>
      </c>
      <c r="I17">
        <f t="array" ref="I17">SUMPRODUCT(Route!K$3:K$22,TRANSPOSE('Ride Distances'!$D20:$W20))</f>
        <v>0</v>
      </c>
      <c r="J17">
        <f t="array" ref="J17">SUMPRODUCT(Route!L$3:L$22,TRANSPOSE('Ride Distances'!$D20:$W20))</f>
        <v>0</v>
      </c>
      <c r="K17">
        <f t="array" ref="K17">SUMPRODUCT(Route!M$3:M$22,TRANSPOSE('Ride Distances'!$D20:$W20))</f>
        <v>0</v>
      </c>
      <c r="L17">
        <f t="array" ref="L17">SUMPRODUCT(Route!N$3:N$22,TRANSPOSE('Ride Distances'!$D20:$W20))</f>
        <v>0</v>
      </c>
      <c r="M17">
        <f t="array" ref="M17">SUMPRODUCT(Route!O$3:O$22,TRANSPOSE('Ride Distances'!$D20:$W20))</f>
        <v>0</v>
      </c>
      <c r="N17">
        <f t="array" ref="N17">SUMPRODUCT(Route!P$3:P$22,TRANSPOSE('Ride Distances'!$D20:$W20))</f>
        <v>0</v>
      </c>
      <c r="O17">
        <f t="array" ref="O17">SUMPRODUCT(Route!Q$3:Q$22,TRANSPOSE('Ride Distances'!$D20:$W20))</f>
        <v>0</v>
      </c>
      <c r="P17">
        <f t="array" ref="P17">SUMPRODUCT(Route!R$3:R$22,TRANSPOSE('Ride Distances'!$D20:$W20))</f>
        <v>0</v>
      </c>
      <c r="Q17">
        <f t="array" ref="Q17">SUMPRODUCT(Route!S$3:S$22,TRANSPOSE('Ride Distances'!$D20:$W20))</f>
        <v>0</v>
      </c>
      <c r="R17">
        <f t="array" ref="R17">SUMPRODUCT(Route!T$3:T$22,TRANSPOSE('Ride Distances'!$D20:$W20))</f>
        <v>0</v>
      </c>
      <c r="S17">
        <f t="array" ref="S17">SUMPRODUCT(Route!U$3:U$22,TRANSPOSE('Ride Distances'!$D20:$W20))</f>
        <v>0</v>
      </c>
      <c r="T17">
        <f t="array" ref="T17">SUMPRODUCT(Route!V$3:V$22,TRANSPOSE('Ride Distances'!$D20:$W20))</f>
        <v>0</v>
      </c>
    </row>
    <row r="18" spans="1:20" ht="15.75" customHeight="1">
      <c r="A18">
        <f t="array" ref="A18">SUMPRODUCT(Route!C$3:C$22,TRANSPOSE('Ride Distances'!$D21:$W21))</f>
        <v>0</v>
      </c>
      <c r="B18">
        <f t="array" ref="B18">SUMPRODUCT(Route!D$3:D$22,TRANSPOSE('Ride Distances'!$D21:$W21))</f>
        <v>0</v>
      </c>
      <c r="C18">
        <f t="array" ref="C18">SUMPRODUCT(Route!E$3:E$22,TRANSPOSE('Ride Distances'!$D21:$W21))</f>
        <v>0</v>
      </c>
      <c r="D18">
        <f t="array" ref="D18">SUMPRODUCT(Route!F$3:F$22,TRANSPOSE('Ride Distances'!$D21:$W21))</f>
        <v>0</v>
      </c>
      <c r="E18">
        <f t="array" ref="E18">SUMPRODUCT(Route!G$3:G$22,TRANSPOSE('Ride Distances'!$D21:$W21))</f>
        <v>0</v>
      </c>
      <c r="F18">
        <f t="array" ref="F18">SUMPRODUCT(Route!H$3:H$22,TRANSPOSE('Ride Distances'!$D21:$W21))</f>
        <v>0</v>
      </c>
      <c r="G18">
        <f t="array" ref="G18">SUMPRODUCT(Route!I$3:I$22,TRANSPOSE('Ride Distances'!$D21:$W21))</f>
        <v>0</v>
      </c>
      <c r="H18">
        <f t="array" ref="H18">SUMPRODUCT(Route!J$3:J$22,TRANSPOSE('Ride Distances'!$D21:$W21))</f>
        <v>0</v>
      </c>
      <c r="I18">
        <f t="array" ref="I18">SUMPRODUCT(Route!K$3:K$22,TRANSPOSE('Ride Distances'!$D21:$W21))</f>
        <v>0</v>
      </c>
      <c r="J18">
        <f t="array" ref="J18">SUMPRODUCT(Route!L$3:L$22,TRANSPOSE('Ride Distances'!$D21:$W21))</f>
        <v>0</v>
      </c>
      <c r="K18">
        <f t="array" ref="K18">SUMPRODUCT(Route!M$3:M$22,TRANSPOSE('Ride Distances'!$D21:$W21))</f>
        <v>0</v>
      </c>
      <c r="L18">
        <f t="array" ref="L18">SUMPRODUCT(Route!N$3:N$22,TRANSPOSE('Ride Distances'!$D21:$W21))</f>
        <v>0</v>
      </c>
      <c r="M18">
        <f t="array" ref="M18">SUMPRODUCT(Route!O$3:O$22,TRANSPOSE('Ride Distances'!$D21:$W21))</f>
        <v>0</v>
      </c>
      <c r="N18">
        <f t="array" ref="N18">SUMPRODUCT(Route!P$3:P$22,TRANSPOSE('Ride Distances'!$D21:$W21))</f>
        <v>0</v>
      </c>
      <c r="O18">
        <f t="array" ref="O18">SUMPRODUCT(Route!Q$3:Q$22,TRANSPOSE('Ride Distances'!$D21:$W21))</f>
        <v>0</v>
      </c>
      <c r="P18">
        <f t="array" ref="P18">SUMPRODUCT(Route!R$3:R$22,TRANSPOSE('Ride Distances'!$D21:$W21))</f>
        <v>0</v>
      </c>
      <c r="Q18">
        <f t="array" ref="Q18">SUMPRODUCT(Route!S$3:S$22,TRANSPOSE('Ride Distances'!$D21:$W21))</f>
        <v>0</v>
      </c>
      <c r="R18">
        <f t="array" ref="R18">SUMPRODUCT(Route!T$3:T$22,TRANSPOSE('Ride Distances'!$D21:$W21))</f>
        <v>0</v>
      </c>
      <c r="S18">
        <f t="array" ref="S18">SUMPRODUCT(Route!U$3:U$22,TRANSPOSE('Ride Distances'!$D21:$W21))</f>
        <v>0</v>
      </c>
      <c r="T18">
        <f t="array" ref="T18">SUMPRODUCT(Route!V$3:V$22,TRANSPOSE('Ride Distances'!$D21:$W21))</f>
        <v>0</v>
      </c>
    </row>
    <row r="19" spans="1:20" ht="15.75" customHeight="1">
      <c r="A19">
        <f t="array" ref="A19">SUMPRODUCT(Route!C$3:C$22,TRANSPOSE('Ride Distances'!$D22:$W22))</f>
        <v>0</v>
      </c>
      <c r="B19">
        <f t="array" ref="B19">SUMPRODUCT(Route!D$3:D$22,TRANSPOSE('Ride Distances'!$D22:$W22))</f>
        <v>0</v>
      </c>
      <c r="C19">
        <f t="array" ref="C19">SUMPRODUCT(Route!E$3:E$22,TRANSPOSE('Ride Distances'!$D22:$W22))</f>
        <v>0</v>
      </c>
      <c r="D19">
        <f t="array" ref="D19">SUMPRODUCT(Route!F$3:F$22,TRANSPOSE('Ride Distances'!$D22:$W22))</f>
        <v>0</v>
      </c>
      <c r="E19">
        <f t="array" ref="E19">SUMPRODUCT(Route!G$3:G$22,TRANSPOSE('Ride Distances'!$D22:$W22))</f>
        <v>0</v>
      </c>
      <c r="F19">
        <f t="array" ref="F19">SUMPRODUCT(Route!H$3:H$22,TRANSPOSE('Ride Distances'!$D22:$W22))</f>
        <v>0</v>
      </c>
      <c r="G19">
        <f t="array" ref="G19">SUMPRODUCT(Route!I$3:I$22,TRANSPOSE('Ride Distances'!$D22:$W22))</f>
        <v>0</v>
      </c>
      <c r="H19">
        <f t="array" ref="H19">SUMPRODUCT(Route!J$3:J$22,TRANSPOSE('Ride Distances'!$D22:$W22))</f>
        <v>0</v>
      </c>
      <c r="I19">
        <f t="array" ref="I19">SUMPRODUCT(Route!K$3:K$22,TRANSPOSE('Ride Distances'!$D22:$W22))</f>
        <v>0</v>
      </c>
      <c r="J19">
        <f t="array" ref="J19">SUMPRODUCT(Route!L$3:L$22,TRANSPOSE('Ride Distances'!$D22:$W22))</f>
        <v>0</v>
      </c>
      <c r="K19">
        <f t="array" ref="K19">SUMPRODUCT(Route!M$3:M$22,TRANSPOSE('Ride Distances'!$D22:$W22))</f>
        <v>0</v>
      </c>
      <c r="L19">
        <f t="array" ref="L19">SUMPRODUCT(Route!N$3:N$22,TRANSPOSE('Ride Distances'!$D22:$W22))</f>
        <v>0</v>
      </c>
      <c r="M19">
        <f t="array" ref="M19">SUMPRODUCT(Route!O$3:O$22,TRANSPOSE('Ride Distances'!$D22:$W22))</f>
        <v>0</v>
      </c>
      <c r="N19">
        <f t="array" ref="N19">SUMPRODUCT(Route!P$3:P$22,TRANSPOSE('Ride Distances'!$D22:$W22))</f>
        <v>0</v>
      </c>
      <c r="O19">
        <f t="array" ref="O19">SUMPRODUCT(Route!Q$3:Q$22,TRANSPOSE('Ride Distances'!$D22:$W22))</f>
        <v>0</v>
      </c>
      <c r="P19">
        <f t="array" ref="P19">SUMPRODUCT(Route!R$3:R$22,TRANSPOSE('Ride Distances'!$D22:$W22))</f>
        <v>0</v>
      </c>
      <c r="Q19">
        <f t="array" ref="Q19">SUMPRODUCT(Route!S$3:S$22,TRANSPOSE('Ride Distances'!$D22:$W22))</f>
        <v>0</v>
      </c>
      <c r="R19">
        <f t="array" ref="R19">SUMPRODUCT(Route!T$3:T$22,TRANSPOSE('Ride Distances'!$D22:$W22))</f>
        <v>0</v>
      </c>
      <c r="S19">
        <f t="array" ref="S19">SUMPRODUCT(Route!U$3:U$22,TRANSPOSE('Ride Distances'!$D22:$W22))</f>
        <v>0</v>
      </c>
      <c r="T19">
        <f t="array" ref="T19">SUMPRODUCT(Route!V$3:V$22,TRANSPOSE('Ride Distances'!$D22:$W22))</f>
        <v>0</v>
      </c>
    </row>
    <row r="20" spans="1:20" ht="15.75" customHeight="1">
      <c r="A20">
        <f t="array" ref="A20">SUMPRODUCT(Route!C$3:C$22,TRANSPOSE('Ride Distances'!$D23:$W23))</f>
        <v>0</v>
      </c>
      <c r="B20">
        <f t="array" ref="B20">SUMPRODUCT(Route!D$3:D$22,TRANSPOSE('Ride Distances'!$D23:$W23))</f>
        <v>0</v>
      </c>
      <c r="C20">
        <f t="array" ref="C20">SUMPRODUCT(Route!E$3:E$22,TRANSPOSE('Ride Distances'!$D23:$W23))</f>
        <v>0</v>
      </c>
      <c r="D20">
        <f t="array" ref="D20">SUMPRODUCT(Route!F$3:F$22,TRANSPOSE('Ride Distances'!$D23:$W23))</f>
        <v>0</v>
      </c>
      <c r="E20">
        <f t="array" ref="E20">SUMPRODUCT(Route!G$3:G$22,TRANSPOSE('Ride Distances'!$D23:$W23))</f>
        <v>0</v>
      </c>
      <c r="F20">
        <f t="array" ref="F20">SUMPRODUCT(Route!H$3:H$22,TRANSPOSE('Ride Distances'!$D23:$W23))</f>
        <v>0</v>
      </c>
      <c r="G20">
        <f t="array" ref="G20">SUMPRODUCT(Route!I$3:I$22,TRANSPOSE('Ride Distances'!$D23:$W23))</f>
        <v>0</v>
      </c>
      <c r="H20">
        <f t="array" ref="H20">SUMPRODUCT(Route!J$3:J$22,TRANSPOSE('Ride Distances'!$D23:$W23))</f>
        <v>0</v>
      </c>
      <c r="I20">
        <f t="array" ref="I20">SUMPRODUCT(Route!K$3:K$22,TRANSPOSE('Ride Distances'!$D23:$W23))</f>
        <v>0</v>
      </c>
      <c r="J20">
        <f t="array" ref="J20">SUMPRODUCT(Route!L$3:L$22,TRANSPOSE('Ride Distances'!$D23:$W23))</f>
        <v>0</v>
      </c>
      <c r="K20">
        <f t="array" ref="K20">SUMPRODUCT(Route!M$3:M$22,TRANSPOSE('Ride Distances'!$D23:$W23))</f>
        <v>0</v>
      </c>
      <c r="L20">
        <f t="array" ref="L20">SUMPRODUCT(Route!N$3:N$22,TRANSPOSE('Ride Distances'!$D23:$W23))</f>
        <v>0</v>
      </c>
      <c r="M20">
        <f t="array" ref="M20">SUMPRODUCT(Route!O$3:O$22,TRANSPOSE('Ride Distances'!$D23:$W23))</f>
        <v>0</v>
      </c>
      <c r="N20">
        <f t="array" ref="N20">SUMPRODUCT(Route!P$3:P$22,TRANSPOSE('Ride Distances'!$D23:$W23))</f>
        <v>0</v>
      </c>
      <c r="O20">
        <f t="array" ref="O20">SUMPRODUCT(Route!Q$3:Q$22,TRANSPOSE('Ride Distances'!$D23:$W23))</f>
        <v>0</v>
      </c>
      <c r="P20">
        <f t="array" ref="P20">SUMPRODUCT(Route!R$3:R$22,TRANSPOSE('Ride Distances'!$D23:$W23))</f>
        <v>0</v>
      </c>
      <c r="Q20">
        <f t="array" ref="Q20">SUMPRODUCT(Route!S$3:S$22,TRANSPOSE('Ride Distances'!$D23:$W23))</f>
        <v>0</v>
      </c>
      <c r="R20">
        <f t="array" ref="R20">SUMPRODUCT(Route!T$3:T$22,TRANSPOSE('Ride Distances'!$D23:$W23))</f>
        <v>0</v>
      </c>
      <c r="S20">
        <f t="array" ref="S20">SUMPRODUCT(Route!U$3:U$22,TRANSPOSE('Ride Distances'!$D23:$W23))</f>
        <v>0</v>
      </c>
      <c r="T20">
        <f t="array" ref="T20">SUMPRODUCT(Route!V$3:V$22,TRANSPOSE('Ride Distances'!$D23:$W23))</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N63"/>
  <sheetViews>
    <sheetView workbookViewId="0"/>
  </sheetViews>
  <sheetFormatPr defaultColWidth="14.41015625" defaultRowHeight="15.75" customHeight="1"/>
  <cols>
    <col min="2" max="2" width="6" customWidth="1"/>
    <col min="3" max="3" width="6.703125" customWidth="1"/>
    <col min="4" max="5" width="6" customWidth="1"/>
  </cols>
  <sheetData>
    <row r="1" spans="1:14" ht="15.75" customHeight="1">
      <c r="A1" s="10"/>
      <c r="B1" s="10"/>
      <c r="C1" s="10"/>
      <c r="D1" s="10"/>
      <c r="E1" s="10"/>
      <c r="F1" s="10"/>
      <c r="G1" s="10"/>
      <c r="H1" s="10"/>
      <c r="I1" s="9" t="s">
        <v>64</v>
      </c>
      <c r="J1" s="10"/>
    </row>
    <row r="2" spans="1:14" ht="15.75" customHeight="1">
      <c r="A2" s="10"/>
      <c r="B2" s="10"/>
      <c r="C2" s="10"/>
      <c r="D2" s="10"/>
      <c r="E2" s="10"/>
      <c r="F2" s="10"/>
      <c r="G2" s="10"/>
      <c r="H2" s="10"/>
      <c r="I2" s="9" t="s">
        <v>31</v>
      </c>
      <c r="J2" s="24"/>
    </row>
    <row r="3" spans="1:14" ht="15.75" customHeight="1">
      <c r="A3" s="10"/>
      <c r="B3" s="10"/>
      <c r="C3" s="10"/>
      <c r="D3" s="10"/>
      <c r="E3" s="10"/>
      <c r="F3" s="10"/>
      <c r="G3" s="10"/>
      <c r="H3" s="10"/>
      <c r="I3" s="9" t="s">
        <v>65</v>
      </c>
      <c r="J3" s="25"/>
    </row>
    <row r="4" spans="1:14" ht="15.75" customHeight="1">
      <c r="A4" s="10"/>
      <c r="B4" s="10"/>
      <c r="C4" s="10"/>
      <c r="D4" s="10"/>
      <c r="E4" s="10"/>
      <c r="F4" s="10"/>
      <c r="G4" s="10"/>
      <c r="H4" s="10"/>
      <c r="I4" s="9" t="s">
        <v>27</v>
      </c>
      <c r="J4" s="26"/>
    </row>
    <row r="5" spans="1:14" ht="15.75" customHeight="1">
      <c r="A5" s="10"/>
      <c r="B5" s="10"/>
      <c r="C5" s="10"/>
      <c r="D5" s="10"/>
      <c r="E5" s="10"/>
      <c r="F5" s="10"/>
      <c r="G5" s="10"/>
      <c r="H5" s="10"/>
      <c r="I5" s="9" t="s">
        <v>25</v>
      </c>
      <c r="J5" s="27"/>
    </row>
    <row r="6" spans="1:14" ht="15.75" customHeight="1">
      <c r="A6" s="28" t="s">
        <v>66</v>
      </c>
      <c r="B6" s="28" t="s">
        <v>67</v>
      </c>
      <c r="C6" s="28" t="s">
        <v>68</v>
      </c>
      <c r="D6" s="28" t="s">
        <v>69</v>
      </c>
      <c r="E6" s="28" t="s">
        <v>70</v>
      </c>
      <c r="F6" s="29" t="s">
        <v>71</v>
      </c>
      <c r="G6" s="10"/>
      <c r="H6" s="28" t="s">
        <v>72</v>
      </c>
      <c r="I6" s="28"/>
      <c r="J6" s="28" t="s">
        <v>15</v>
      </c>
    </row>
    <row r="7" spans="1:14" ht="26">
      <c r="A7" s="9" t="s">
        <v>73</v>
      </c>
      <c r="B7" s="9">
        <v>1</v>
      </c>
      <c r="C7" s="9">
        <v>1</v>
      </c>
      <c r="D7" s="9">
        <v>2</v>
      </c>
      <c r="E7" s="9">
        <v>3</v>
      </c>
      <c r="F7" s="10">
        <f t="shared" ref="F7:F61" si="0">AVERAGE(B7:E7)</f>
        <v>1.75</v>
      </c>
      <c r="G7" s="9">
        <v>1</v>
      </c>
      <c r="H7" s="9" t="s">
        <v>73</v>
      </c>
      <c r="I7" s="24"/>
      <c r="J7" s="30" t="s">
        <v>15</v>
      </c>
      <c r="K7" s="31"/>
      <c r="L7" s="32" t="s">
        <v>74</v>
      </c>
      <c r="M7" s="31"/>
      <c r="N7" s="32" t="s">
        <v>75</v>
      </c>
    </row>
    <row r="8" spans="1:14" ht="26">
      <c r="A8" s="9" t="s">
        <v>76</v>
      </c>
      <c r="B8" s="9">
        <v>2</v>
      </c>
      <c r="C8" s="9">
        <v>8</v>
      </c>
      <c r="D8" s="9">
        <v>17</v>
      </c>
      <c r="E8" s="9">
        <v>2</v>
      </c>
      <c r="F8" s="10">
        <f t="shared" si="0"/>
        <v>7.25</v>
      </c>
      <c r="G8" s="9">
        <v>2</v>
      </c>
      <c r="H8" s="9" t="s">
        <v>77</v>
      </c>
      <c r="I8" s="25"/>
      <c r="J8" s="33">
        <v>10</v>
      </c>
      <c r="K8" s="34">
        <v>10</v>
      </c>
      <c r="L8" s="34">
        <v>6.6799999999999998E-2</v>
      </c>
      <c r="M8" s="34">
        <v>3.6739999999999999</v>
      </c>
      <c r="N8" s="34">
        <v>4</v>
      </c>
    </row>
    <row r="9" spans="1:14" ht="14.35">
      <c r="A9" s="35" t="s">
        <v>77</v>
      </c>
      <c r="B9" s="9">
        <v>3</v>
      </c>
      <c r="C9" s="9">
        <v>2</v>
      </c>
      <c r="D9" s="10"/>
      <c r="E9" s="9"/>
      <c r="F9" s="10">
        <f t="shared" si="0"/>
        <v>2.5</v>
      </c>
      <c r="G9" s="9">
        <v>3</v>
      </c>
      <c r="H9" s="9" t="s">
        <v>78</v>
      </c>
      <c r="I9" s="24"/>
      <c r="J9" s="33">
        <v>10</v>
      </c>
      <c r="K9" s="34">
        <v>9.5</v>
      </c>
      <c r="L9" s="34">
        <v>2.4400000000000002E-2</v>
      </c>
      <c r="M9" s="34">
        <v>1.3420000000000001</v>
      </c>
      <c r="N9" s="34">
        <v>1</v>
      </c>
    </row>
    <row r="10" spans="1:14" ht="26">
      <c r="A10" s="9" t="s">
        <v>79</v>
      </c>
      <c r="B10" s="9">
        <v>4</v>
      </c>
      <c r="C10" s="9">
        <v>4</v>
      </c>
      <c r="D10" s="9">
        <v>6</v>
      </c>
      <c r="E10" s="9">
        <v>12</v>
      </c>
      <c r="F10" s="10">
        <f t="shared" si="0"/>
        <v>6.5</v>
      </c>
      <c r="G10" s="9">
        <v>4</v>
      </c>
      <c r="H10" s="9" t="s">
        <v>79</v>
      </c>
      <c r="I10" s="26"/>
      <c r="J10" s="33">
        <v>10</v>
      </c>
      <c r="K10" s="34">
        <v>9</v>
      </c>
      <c r="L10" s="34">
        <v>3.0499999999999999E-2</v>
      </c>
      <c r="M10" s="34">
        <v>1.6775</v>
      </c>
      <c r="N10" s="34">
        <v>2</v>
      </c>
    </row>
    <row r="11" spans="1:14" ht="14.35">
      <c r="A11" s="9" t="s">
        <v>80</v>
      </c>
      <c r="B11" s="9">
        <v>5</v>
      </c>
      <c r="C11" s="9">
        <v>3</v>
      </c>
      <c r="D11" s="9">
        <v>13</v>
      </c>
      <c r="E11" s="9">
        <v>15</v>
      </c>
      <c r="F11" s="10">
        <f t="shared" si="0"/>
        <v>9</v>
      </c>
      <c r="G11" s="9">
        <v>5</v>
      </c>
      <c r="H11" s="9" t="s">
        <v>81</v>
      </c>
      <c r="I11" s="27"/>
      <c r="J11" s="33">
        <v>10</v>
      </c>
      <c r="K11" s="34">
        <v>8.5</v>
      </c>
      <c r="L11" s="34">
        <v>3.6999999999999998E-2</v>
      </c>
      <c r="M11" s="34">
        <v>2.0350000000000001</v>
      </c>
      <c r="N11" s="34">
        <v>2</v>
      </c>
    </row>
    <row r="12" spans="1:14" ht="26">
      <c r="A12" s="9" t="s">
        <v>82</v>
      </c>
      <c r="B12" s="9">
        <v>6</v>
      </c>
      <c r="C12" s="9">
        <v>5</v>
      </c>
      <c r="D12" s="9">
        <v>9</v>
      </c>
      <c r="E12" s="9">
        <v>13</v>
      </c>
      <c r="F12" s="10">
        <f t="shared" si="0"/>
        <v>8.25</v>
      </c>
      <c r="G12" s="9">
        <v>6</v>
      </c>
      <c r="H12" s="9" t="s">
        <v>76</v>
      </c>
      <c r="I12" s="27"/>
      <c r="J12" s="33">
        <v>9.5</v>
      </c>
      <c r="K12" s="34">
        <v>8</v>
      </c>
      <c r="L12" s="34">
        <v>4.3700000000000003E-2</v>
      </c>
      <c r="M12" s="34">
        <v>2.4035000000000002</v>
      </c>
      <c r="N12" s="34">
        <v>2</v>
      </c>
    </row>
    <row r="13" spans="1:14" ht="14.35">
      <c r="A13" s="9" t="s">
        <v>83</v>
      </c>
      <c r="B13" s="9">
        <v>7</v>
      </c>
      <c r="C13" s="9">
        <v>6</v>
      </c>
      <c r="D13" s="9">
        <v>12</v>
      </c>
      <c r="E13" s="9">
        <v>9</v>
      </c>
      <c r="F13" s="10">
        <f t="shared" si="0"/>
        <v>8.5</v>
      </c>
      <c r="G13" s="9">
        <v>7</v>
      </c>
      <c r="H13" s="9" t="s">
        <v>82</v>
      </c>
      <c r="I13" s="25"/>
      <c r="J13" s="33">
        <v>9</v>
      </c>
      <c r="K13" s="34">
        <v>7.5</v>
      </c>
      <c r="L13" s="34">
        <v>5.0200000000000002E-2</v>
      </c>
      <c r="M13" s="34">
        <v>2.7610000000000001</v>
      </c>
      <c r="N13" s="34">
        <v>3</v>
      </c>
    </row>
    <row r="14" spans="1:14" ht="14.35">
      <c r="A14" s="9" t="s">
        <v>84</v>
      </c>
      <c r="B14" s="9">
        <v>8</v>
      </c>
      <c r="C14" s="9">
        <v>9</v>
      </c>
      <c r="D14" s="9">
        <v>11</v>
      </c>
      <c r="E14" s="9">
        <v>14</v>
      </c>
      <c r="F14" s="10">
        <f t="shared" si="0"/>
        <v>10.5</v>
      </c>
      <c r="G14" s="9">
        <v>8</v>
      </c>
      <c r="H14" s="9" t="s">
        <v>83</v>
      </c>
      <c r="I14" s="27"/>
      <c r="J14" s="33">
        <v>9</v>
      </c>
      <c r="K14" s="34">
        <v>7</v>
      </c>
      <c r="L14" s="34">
        <v>5.6000000000000001E-2</v>
      </c>
      <c r="M14" s="34">
        <v>3.08</v>
      </c>
      <c r="N14" s="34">
        <v>3</v>
      </c>
    </row>
    <row r="15" spans="1:14" ht="14.35">
      <c r="A15" s="35" t="s">
        <v>78</v>
      </c>
      <c r="B15" s="9">
        <v>9</v>
      </c>
      <c r="C15" s="10"/>
      <c r="D15" s="9">
        <v>1</v>
      </c>
      <c r="E15" s="9">
        <v>1</v>
      </c>
      <c r="F15" s="10">
        <f t="shared" si="0"/>
        <v>3.6666666666666665</v>
      </c>
      <c r="G15" s="9">
        <v>9</v>
      </c>
      <c r="H15" s="9" t="s">
        <v>80</v>
      </c>
      <c r="I15" s="27"/>
      <c r="J15" s="33">
        <v>8.5</v>
      </c>
      <c r="K15" s="34">
        <v>6.5</v>
      </c>
      <c r="L15" s="34">
        <v>6.0900000000000003E-2</v>
      </c>
      <c r="M15" s="34">
        <v>3.3494999999999999</v>
      </c>
      <c r="N15" s="34">
        <v>3</v>
      </c>
    </row>
    <row r="16" spans="1:14" ht="14.35">
      <c r="A16" s="35" t="s">
        <v>85</v>
      </c>
      <c r="B16" s="9">
        <v>10</v>
      </c>
      <c r="C16" s="9">
        <v>7</v>
      </c>
      <c r="D16" s="9">
        <v>3</v>
      </c>
      <c r="E16" s="9">
        <v>6</v>
      </c>
      <c r="F16" s="10">
        <f t="shared" si="0"/>
        <v>6.5</v>
      </c>
      <c r="G16" s="9">
        <v>10</v>
      </c>
      <c r="H16" s="9" t="s">
        <v>84</v>
      </c>
      <c r="I16" s="27"/>
      <c r="J16" s="33">
        <v>8.5</v>
      </c>
      <c r="K16" s="34">
        <v>6</v>
      </c>
      <c r="L16" s="34">
        <v>6.4399999999999999E-2</v>
      </c>
      <c r="M16" s="34">
        <v>3.5419999999999998</v>
      </c>
      <c r="N16" s="34">
        <v>4</v>
      </c>
    </row>
    <row r="17" spans="1:14" ht="26">
      <c r="A17" s="9" t="s">
        <v>86</v>
      </c>
      <c r="B17" s="9">
        <v>11</v>
      </c>
      <c r="C17" s="9">
        <v>11</v>
      </c>
      <c r="D17" s="9">
        <v>36</v>
      </c>
      <c r="E17" s="9">
        <v>5</v>
      </c>
      <c r="F17" s="10">
        <f t="shared" si="0"/>
        <v>15.75</v>
      </c>
      <c r="G17" s="9">
        <v>11</v>
      </c>
      <c r="H17" s="9" t="s">
        <v>87</v>
      </c>
      <c r="I17" s="27"/>
      <c r="J17" s="33">
        <v>8</v>
      </c>
      <c r="K17" s="34">
        <v>5.5</v>
      </c>
      <c r="L17" s="34">
        <v>6.6199999999999995E-2</v>
      </c>
      <c r="M17" s="34">
        <v>3.641</v>
      </c>
      <c r="N17" s="34">
        <v>4</v>
      </c>
    </row>
    <row r="18" spans="1:14" ht="26">
      <c r="A18" s="9" t="s">
        <v>87</v>
      </c>
      <c r="B18" s="9">
        <v>12</v>
      </c>
      <c r="C18" s="9">
        <v>12</v>
      </c>
      <c r="D18" s="9">
        <v>4</v>
      </c>
      <c r="E18" s="9">
        <v>19</v>
      </c>
      <c r="F18" s="10">
        <f t="shared" si="0"/>
        <v>11.75</v>
      </c>
      <c r="G18" s="9">
        <v>12</v>
      </c>
      <c r="H18" s="9" t="s">
        <v>88</v>
      </c>
      <c r="I18" s="25"/>
      <c r="J18" s="33">
        <v>8</v>
      </c>
      <c r="K18" s="34">
        <v>5</v>
      </c>
      <c r="L18" s="34">
        <v>6.6199999999999995E-2</v>
      </c>
      <c r="M18" s="34">
        <v>3.641</v>
      </c>
      <c r="N18" s="34">
        <v>4</v>
      </c>
    </row>
    <row r="19" spans="1:14" ht="14.35">
      <c r="A19" s="9" t="s">
        <v>88</v>
      </c>
      <c r="B19" s="9">
        <v>13</v>
      </c>
      <c r="C19" s="9">
        <v>13</v>
      </c>
      <c r="D19" s="9">
        <v>10</v>
      </c>
      <c r="E19" s="9">
        <v>20</v>
      </c>
      <c r="F19" s="10">
        <f t="shared" si="0"/>
        <v>14</v>
      </c>
      <c r="G19" s="9">
        <v>13</v>
      </c>
      <c r="H19" s="9" t="s">
        <v>89</v>
      </c>
      <c r="I19" s="25"/>
      <c r="J19" s="33">
        <v>7.5</v>
      </c>
      <c r="K19" s="34">
        <v>4.5</v>
      </c>
      <c r="L19" s="34">
        <v>6.4399999999999999E-2</v>
      </c>
      <c r="M19" s="34">
        <v>3.5419999999999998</v>
      </c>
      <c r="N19" s="34">
        <v>3</v>
      </c>
    </row>
    <row r="20" spans="1:14" ht="14.35">
      <c r="A20" s="9" t="s">
        <v>89</v>
      </c>
      <c r="B20" s="9">
        <v>14</v>
      </c>
      <c r="C20" s="10"/>
      <c r="D20" s="9">
        <v>8</v>
      </c>
      <c r="E20" s="9">
        <v>21</v>
      </c>
      <c r="F20" s="10">
        <f t="shared" si="0"/>
        <v>14.333333333333334</v>
      </c>
      <c r="G20" s="9">
        <v>14</v>
      </c>
      <c r="H20" s="9" t="s">
        <v>90</v>
      </c>
      <c r="I20" s="25"/>
      <c r="J20" s="33">
        <v>7.5</v>
      </c>
      <c r="K20" s="34">
        <v>4</v>
      </c>
      <c r="L20" s="34">
        <v>6.0900000000000003E-2</v>
      </c>
      <c r="M20" s="34">
        <v>3.3494999999999999</v>
      </c>
      <c r="N20" s="34">
        <v>3</v>
      </c>
    </row>
    <row r="21" spans="1:14" ht="14.35">
      <c r="A21" s="9" t="s">
        <v>90</v>
      </c>
      <c r="B21" s="9">
        <v>15</v>
      </c>
      <c r="C21" s="9">
        <v>10</v>
      </c>
      <c r="D21" s="9">
        <v>23</v>
      </c>
      <c r="E21" s="9">
        <v>10</v>
      </c>
      <c r="F21" s="10">
        <f t="shared" si="0"/>
        <v>14.5</v>
      </c>
      <c r="G21" s="9">
        <v>15</v>
      </c>
      <c r="H21" s="9" t="s">
        <v>91</v>
      </c>
      <c r="I21" s="27"/>
      <c r="J21" s="33">
        <v>7.5</v>
      </c>
      <c r="K21" s="34">
        <v>3.5</v>
      </c>
      <c r="L21" s="34">
        <v>5.6000000000000001E-2</v>
      </c>
      <c r="M21" s="34">
        <v>3.08</v>
      </c>
      <c r="N21" s="34">
        <v>3</v>
      </c>
    </row>
    <row r="22" spans="1:14" ht="14.35">
      <c r="A22" s="9" t="s">
        <v>92</v>
      </c>
      <c r="B22" s="9">
        <v>16</v>
      </c>
      <c r="C22" s="9">
        <v>22</v>
      </c>
      <c r="D22" s="9">
        <v>29</v>
      </c>
      <c r="E22" s="9">
        <v>37</v>
      </c>
      <c r="F22" s="10">
        <f t="shared" si="0"/>
        <v>26</v>
      </c>
      <c r="G22" s="9">
        <v>16</v>
      </c>
      <c r="H22" s="9" t="s">
        <v>86</v>
      </c>
      <c r="I22" s="24"/>
      <c r="J22" s="33">
        <v>7</v>
      </c>
      <c r="K22" s="34">
        <v>3</v>
      </c>
      <c r="L22" s="34">
        <v>5.0200000000000002E-2</v>
      </c>
      <c r="M22" s="34">
        <v>2.7610000000000001</v>
      </c>
      <c r="N22" s="34">
        <v>3</v>
      </c>
    </row>
    <row r="23" spans="1:14" ht="14.35">
      <c r="A23" s="9" t="s">
        <v>91</v>
      </c>
      <c r="B23" s="9">
        <v>17</v>
      </c>
      <c r="C23" s="9">
        <v>14</v>
      </c>
      <c r="D23" s="9">
        <v>15</v>
      </c>
      <c r="E23" s="10"/>
      <c r="F23" s="10">
        <f t="shared" si="0"/>
        <v>15.333333333333334</v>
      </c>
      <c r="G23" s="9">
        <v>17</v>
      </c>
      <c r="H23" s="9" t="s">
        <v>93</v>
      </c>
      <c r="I23" s="27"/>
      <c r="J23" s="33">
        <v>7</v>
      </c>
      <c r="K23" s="34">
        <v>2.5</v>
      </c>
      <c r="L23" s="34">
        <v>4.3700000000000003E-2</v>
      </c>
      <c r="M23" s="34">
        <v>2.4035000000000002</v>
      </c>
      <c r="N23" s="34">
        <v>2</v>
      </c>
    </row>
    <row r="24" spans="1:14" ht="14.35">
      <c r="A24" s="9" t="s">
        <v>94</v>
      </c>
      <c r="B24" s="9">
        <v>18</v>
      </c>
      <c r="C24" s="9">
        <v>15</v>
      </c>
      <c r="D24" s="9">
        <v>16</v>
      </c>
      <c r="E24" s="9">
        <v>29</v>
      </c>
      <c r="F24" s="10">
        <f t="shared" si="0"/>
        <v>19.5</v>
      </c>
      <c r="G24" s="9">
        <v>18</v>
      </c>
      <c r="H24" s="9" t="s">
        <v>95</v>
      </c>
      <c r="I24" s="26"/>
      <c r="J24" s="33">
        <v>7</v>
      </c>
      <c r="K24" s="34">
        <v>2</v>
      </c>
      <c r="L24" s="34">
        <v>3.6999999999999998E-2</v>
      </c>
      <c r="M24" s="34">
        <v>2.0350000000000001</v>
      </c>
      <c r="N24" s="34">
        <v>2</v>
      </c>
    </row>
    <row r="25" spans="1:14" ht="14.35">
      <c r="A25" s="9" t="s">
        <v>93</v>
      </c>
      <c r="B25" s="9">
        <v>19</v>
      </c>
      <c r="C25" s="9">
        <v>16</v>
      </c>
      <c r="D25" s="9">
        <v>20</v>
      </c>
      <c r="E25" s="9">
        <v>11</v>
      </c>
      <c r="F25" s="10">
        <f t="shared" si="0"/>
        <v>16.5</v>
      </c>
      <c r="G25" s="9">
        <v>19</v>
      </c>
      <c r="H25" s="9" t="s">
        <v>96</v>
      </c>
      <c r="I25" s="26"/>
      <c r="J25" s="33">
        <v>6.5</v>
      </c>
      <c r="K25" s="34">
        <v>1.5</v>
      </c>
      <c r="L25" s="34">
        <v>3.0499999999999999E-2</v>
      </c>
      <c r="M25" s="34">
        <v>1.6775</v>
      </c>
      <c r="N25" s="34">
        <v>2</v>
      </c>
    </row>
    <row r="26" spans="1:14" ht="14.35">
      <c r="A26" s="9" t="s">
        <v>97</v>
      </c>
      <c r="B26" s="9">
        <v>20</v>
      </c>
      <c r="C26" s="9">
        <v>17</v>
      </c>
      <c r="D26" s="9">
        <v>47</v>
      </c>
      <c r="E26" s="9">
        <v>40</v>
      </c>
      <c r="F26" s="10">
        <f t="shared" si="0"/>
        <v>31</v>
      </c>
      <c r="G26" s="9">
        <v>20</v>
      </c>
      <c r="H26" s="9" t="s">
        <v>98</v>
      </c>
      <c r="I26" s="27"/>
      <c r="J26" s="33">
        <v>6.5</v>
      </c>
      <c r="K26" s="34">
        <v>1</v>
      </c>
      <c r="L26" s="34">
        <v>9.1200000000000003E-2</v>
      </c>
      <c r="M26" s="34">
        <v>5.016</v>
      </c>
      <c r="N26" s="34">
        <v>5</v>
      </c>
    </row>
    <row r="27" spans="1:14" ht="14.35">
      <c r="A27" s="9" t="s">
        <v>99</v>
      </c>
      <c r="B27" s="9">
        <v>21</v>
      </c>
      <c r="C27" s="9">
        <v>21</v>
      </c>
      <c r="D27" s="9">
        <v>31</v>
      </c>
      <c r="E27" s="9">
        <v>43</v>
      </c>
      <c r="F27" s="10">
        <f t="shared" si="0"/>
        <v>29</v>
      </c>
      <c r="G27" s="9">
        <v>21</v>
      </c>
      <c r="H27" s="9" t="s">
        <v>94</v>
      </c>
      <c r="I27" s="27"/>
      <c r="J27" s="33">
        <v>6.5</v>
      </c>
      <c r="K27" s="31"/>
      <c r="L27" s="31"/>
      <c r="M27" s="34">
        <v>55.011000000000003</v>
      </c>
      <c r="N27" s="34">
        <v>55</v>
      </c>
    </row>
    <row r="28" spans="1:14" ht="14.35">
      <c r="A28" s="35" t="s">
        <v>96</v>
      </c>
      <c r="B28" s="9">
        <v>22</v>
      </c>
      <c r="C28" s="9">
        <v>28</v>
      </c>
      <c r="D28" s="9">
        <v>19</v>
      </c>
      <c r="E28" s="9">
        <v>7</v>
      </c>
      <c r="F28" s="10">
        <f t="shared" si="0"/>
        <v>19</v>
      </c>
      <c r="G28" s="9">
        <v>22</v>
      </c>
      <c r="H28" s="9" t="s">
        <v>100</v>
      </c>
      <c r="I28" s="24"/>
      <c r="J28" s="36">
        <v>6</v>
      </c>
      <c r="K28" s="31"/>
      <c r="L28" s="31"/>
      <c r="M28" s="31"/>
      <c r="N28" s="31"/>
    </row>
    <row r="29" spans="1:14" ht="26">
      <c r="A29" s="9" t="s">
        <v>95</v>
      </c>
      <c r="B29" s="9">
        <v>23</v>
      </c>
      <c r="C29" s="9">
        <v>18</v>
      </c>
      <c r="D29" s="9">
        <v>7</v>
      </c>
      <c r="E29" s="9">
        <v>22</v>
      </c>
      <c r="F29" s="10">
        <f t="shared" si="0"/>
        <v>17.5</v>
      </c>
      <c r="G29" s="9">
        <v>23</v>
      </c>
      <c r="H29" s="9" t="s">
        <v>101</v>
      </c>
      <c r="I29" s="27"/>
      <c r="J29" s="36">
        <v>6</v>
      </c>
      <c r="K29" s="31"/>
      <c r="L29" s="31"/>
      <c r="M29" s="31"/>
      <c r="N29" s="31"/>
    </row>
    <row r="30" spans="1:14" ht="14.35">
      <c r="A30" s="9" t="s">
        <v>102</v>
      </c>
      <c r="B30" s="9">
        <v>24</v>
      </c>
      <c r="C30" s="9">
        <v>24</v>
      </c>
      <c r="D30" s="9">
        <v>18</v>
      </c>
      <c r="E30" s="9">
        <v>31</v>
      </c>
      <c r="F30" s="10">
        <f t="shared" si="0"/>
        <v>24.25</v>
      </c>
      <c r="G30" s="9">
        <v>24</v>
      </c>
      <c r="H30" s="9" t="s">
        <v>102</v>
      </c>
      <c r="I30" s="24"/>
      <c r="J30" s="36">
        <v>6</v>
      </c>
      <c r="K30" s="31"/>
      <c r="L30" s="31"/>
      <c r="M30" s="31"/>
      <c r="N30" s="31"/>
    </row>
    <row r="31" spans="1:14" ht="14.35">
      <c r="A31" s="9" t="s">
        <v>100</v>
      </c>
      <c r="B31" s="9">
        <v>25</v>
      </c>
      <c r="C31" s="10"/>
      <c r="D31" s="9">
        <v>21</v>
      </c>
      <c r="E31" s="9">
        <v>16</v>
      </c>
      <c r="F31" s="10">
        <f t="shared" si="0"/>
        <v>20.666666666666668</v>
      </c>
      <c r="G31" s="9">
        <v>25</v>
      </c>
      <c r="H31" s="9" t="s">
        <v>92</v>
      </c>
      <c r="I31" s="27"/>
      <c r="J31" s="36">
        <v>6</v>
      </c>
      <c r="K31" s="31"/>
      <c r="L31" s="31"/>
      <c r="M31" s="31"/>
      <c r="N31" s="31"/>
    </row>
    <row r="32" spans="1:14" ht="26">
      <c r="A32" s="9" t="s">
        <v>103</v>
      </c>
      <c r="B32" s="9">
        <v>26</v>
      </c>
      <c r="C32" s="9">
        <v>23</v>
      </c>
      <c r="D32" s="9">
        <v>41</v>
      </c>
      <c r="E32" s="10"/>
      <c r="F32" s="10">
        <f t="shared" si="0"/>
        <v>30</v>
      </c>
      <c r="G32" s="9">
        <v>26</v>
      </c>
      <c r="H32" s="9" t="s">
        <v>104</v>
      </c>
      <c r="I32" s="27"/>
      <c r="J32" s="36">
        <v>5.5</v>
      </c>
      <c r="K32" s="31"/>
      <c r="L32" s="31"/>
      <c r="M32" s="31"/>
      <c r="N32" s="31"/>
    </row>
    <row r="33" spans="1:14" ht="14.35">
      <c r="A33" s="9" t="s">
        <v>98</v>
      </c>
      <c r="B33" s="9">
        <v>27</v>
      </c>
      <c r="C33" s="9">
        <v>19</v>
      </c>
      <c r="D33" s="9">
        <v>5</v>
      </c>
      <c r="E33" s="9">
        <v>25</v>
      </c>
      <c r="F33" s="10">
        <f t="shared" si="0"/>
        <v>19</v>
      </c>
      <c r="G33" s="9">
        <v>27</v>
      </c>
      <c r="H33" s="9" t="s">
        <v>105</v>
      </c>
      <c r="I33" s="27"/>
      <c r="J33" s="36">
        <v>5.5</v>
      </c>
      <c r="K33" s="31"/>
      <c r="L33" s="31"/>
      <c r="M33" s="31"/>
      <c r="N33" s="31"/>
    </row>
    <row r="34" spans="1:14" ht="14.35">
      <c r="A34" s="9" t="s">
        <v>104</v>
      </c>
      <c r="B34" s="9">
        <v>28</v>
      </c>
      <c r="C34" s="9">
        <v>20</v>
      </c>
      <c r="D34" s="9">
        <v>32</v>
      </c>
      <c r="E34" s="9">
        <v>28</v>
      </c>
      <c r="F34" s="10">
        <f t="shared" si="0"/>
        <v>27</v>
      </c>
      <c r="G34" s="9">
        <v>28</v>
      </c>
      <c r="H34" s="9" t="s">
        <v>99</v>
      </c>
      <c r="I34" s="24"/>
      <c r="J34" s="36">
        <v>5.5</v>
      </c>
      <c r="K34" s="31"/>
      <c r="L34" s="31"/>
      <c r="M34" s="31"/>
      <c r="N34" s="31"/>
    </row>
    <row r="35" spans="1:14" ht="14.35">
      <c r="A35" s="9" t="s">
        <v>106</v>
      </c>
      <c r="B35" s="9">
        <v>29</v>
      </c>
      <c r="C35" s="9">
        <v>25</v>
      </c>
      <c r="D35" s="9">
        <v>35</v>
      </c>
      <c r="E35" s="9">
        <v>42</v>
      </c>
      <c r="F35" s="10">
        <f t="shared" si="0"/>
        <v>32.75</v>
      </c>
      <c r="G35" s="9">
        <v>29</v>
      </c>
      <c r="H35" s="9" t="s">
        <v>107</v>
      </c>
      <c r="I35" s="27"/>
      <c r="J35" s="36">
        <v>5.5</v>
      </c>
      <c r="K35" s="31"/>
      <c r="L35" s="31"/>
      <c r="M35" s="31"/>
      <c r="N35" s="31"/>
    </row>
    <row r="36" spans="1:14" ht="26">
      <c r="A36" s="9" t="s">
        <v>101</v>
      </c>
      <c r="B36" s="9">
        <v>30</v>
      </c>
      <c r="C36" s="9">
        <v>26</v>
      </c>
      <c r="D36" s="9">
        <v>27</v>
      </c>
      <c r="E36" s="9">
        <v>8</v>
      </c>
      <c r="F36" s="10">
        <f t="shared" si="0"/>
        <v>22.75</v>
      </c>
      <c r="G36" s="9">
        <v>30</v>
      </c>
      <c r="H36" s="9" t="s">
        <v>103</v>
      </c>
      <c r="I36" s="27"/>
      <c r="J36" s="36">
        <v>5</v>
      </c>
      <c r="K36" s="31"/>
      <c r="L36" s="31"/>
      <c r="M36" s="31"/>
      <c r="N36" s="31"/>
    </row>
    <row r="37" spans="1:14" ht="14.35">
      <c r="A37" s="9" t="s">
        <v>108</v>
      </c>
      <c r="B37" s="9">
        <v>31</v>
      </c>
      <c r="C37" s="10"/>
      <c r="D37" s="9">
        <v>22</v>
      </c>
      <c r="E37" s="9">
        <v>46</v>
      </c>
      <c r="F37" s="10">
        <f t="shared" si="0"/>
        <v>33</v>
      </c>
      <c r="G37" s="9">
        <v>31</v>
      </c>
      <c r="H37" s="9" t="s">
        <v>109</v>
      </c>
      <c r="I37" s="26"/>
      <c r="J37" s="36">
        <v>5</v>
      </c>
      <c r="K37" s="31"/>
      <c r="L37" s="31"/>
      <c r="M37" s="31"/>
      <c r="N37" s="31"/>
    </row>
    <row r="38" spans="1:14" ht="14.35">
      <c r="A38" s="9" t="s">
        <v>105</v>
      </c>
      <c r="B38" s="9">
        <v>32</v>
      </c>
      <c r="C38" s="9">
        <v>27</v>
      </c>
      <c r="D38" s="9">
        <v>24</v>
      </c>
      <c r="E38" s="9">
        <v>26</v>
      </c>
      <c r="F38" s="10">
        <f t="shared" si="0"/>
        <v>27.25</v>
      </c>
      <c r="G38" s="9">
        <v>32</v>
      </c>
      <c r="H38" s="9" t="s">
        <v>97</v>
      </c>
      <c r="I38" s="27"/>
      <c r="J38" s="36">
        <v>5</v>
      </c>
      <c r="K38" s="31"/>
      <c r="L38" s="31"/>
      <c r="M38" s="31"/>
      <c r="N38" s="31"/>
    </row>
    <row r="39" spans="1:14" ht="14.35">
      <c r="A39" s="9" t="s">
        <v>109</v>
      </c>
      <c r="B39" s="9">
        <v>33</v>
      </c>
      <c r="C39" s="9">
        <v>29</v>
      </c>
      <c r="D39" s="9">
        <v>26</v>
      </c>
      <c r="E39" s="9">
        <v>32</v>
      </c>
      <c r="F39" s="10">
        <f t="shared" si="0"/>
        <v>30</v>
      </c>
      <c r="G39" s="9">
        <v>33</v>
      </c>
      <c r="H39" s="9" t="s">
        <v>106</v>
      </c>
      <c r="I39" s="27"/>
      <c r="J39" s="36">
        <v>5</v>
      </c>
      <c r="K39" s="31"/>
      <c r="L39" s="31"/>
      <c r="M39" s="31"/>
      <c r="N39" s="31"/>
    </row>
    <row r="40" spans="1:14" ht="14.35">
      <c r="A40" s="9" t="s">
        <v>107</v>
      </c>
      <c r="B40" s="9">
        <v>34</v>
      </c>
      <c r="C40" s="9">
        <v>30</v>
      </c>
      <c r="D40" s="9">
        <v>14</v>
      </c>
      <c r="E40" s="9">
        <v>39</v>
      </c>
      <c r="F40" s="10">
        <f t="shared" si="0"/>
        <v>29.25</v>
      </c>
      <c r="G40" s="9">
        <v>34</v>
      </c>
      <c r="H40" s="9" t="s">
        <v>108</v>
      </c>
      <c r="I40" s="25"/>
      <c r="J40" s="36">
        <v>4.5</v>
      </c>
      <c r="K40" s="31"/>
      <c r="L40" s="31"/>
      <c r="M40" s="31"/>
      <c r="N40" s="31"/>
    </row>
    <row r="41" spans="1:14" ht="26">
      <c r="A41" s="9" t="s">
        <v>110</v>
      </c>
      <c r="B41" s="9">
        <v>35</v>
      </c>
      <c r="C41" s="9">
        <v>31</v>
      </c>
      <c r="D41" s="9">
        <v>50</v>
      </c>
      <c r="E41" s="9">
        <v>35</v>
      </c>
      <c r="F41" s="10">
        <f t="shared" si="0"/>
        <v>37.75</v>
      </c>
      <c r="G41" s="9">
        <v>35</v>
      </c>
      <c r="H41" s="9" t="s">
        <v>111</v>
      </c>
      <c r="I41" s="27"/>
      <c r="J41" s="36">
        <v>4.5</v>
      </c>
      <c r="K41" s="31"/>
      <c r="L41" s="31"/>
      <c r="M41" s="31"/>
      <c r="N41" s="31"/>
    </row>
    <row r="42" spans="1:14" ht="26">
      <c r="A42" s="9" t="s">
        <v>111</v>
      </c>
      <c r="B42" s="9">
        <v>36</v>
      </c>
      <c r="C42" s="9">
        <v>32</v>
      </c>
      <c r="D42" s="9">
        <v>38</v>
      </c>
      <c r="E42" s="10"/>
      <c r="F42" s="10">
        <f t="shared" si="0"/>
        <v>35.333333333333336</v>
      </c>
      <c r="G42" s="9">
        <v>36</v>
      </c>
      <c r="H42" s="9" t="s">
        <v>112</v>
      </c>
      <c r="I42" s="26"/>
      <c r="J42" s="36">
        <v>4.5</v>
      </c>
      <c r="K42" s="31"/>
      <c r="L42" s="31"/>
      <c r="M42" s="31"/>
      <c r="N42" s="31"/>
    </row>
    <row r="43" spans="1:14" ht="14.35">
      <c r="A43" s="9" t="s">
        <v>113</v>
      </c>
      <c r="B43" s="9">
        <v>37</v>
      </c>
      <c r="C43" s="9">
        <v>33</v>
      </c>
      <c r="D43" s="9">
        <v>51</v>
      </c>
      <c r="E43" s="10"/>
      <c r="F43" s="10">
        <f t="shared" si="0"/>
        <v>40.333333333333336</v>
      </c>
      <c r="G43" s="9">
        <v>37</v>
      </c>
      <c r="H43" s="9" t="s">
        <v>114</v>
      </c>
      <c r="I43" s="24"/>
      <c r="J43" s="36">
        <v>4</v>
      </c>
      <c r="K43" s="31"/>
      <c r="L43" s="31"/>
      <c r="M43" s="31"/>
      <c r="N43" s="31"/>
    </row>
    <row r="44" spans="1:14" ht="26">
      <c r="A44" s="9" t="s">
        <v>115</v>
      </c>
      <c r="B44" s="9">
        <v>38</v>
      </c>
      <c r="C44" s="9">
        <v>34</v>
      </c>
      <c r="D44" s="9">
        <v>55</v>
      </c>
      <c r="E44" s="9">
        <v>27</v>
      </c>
      <c r="F44" s="10">
        <f t="shared" si="0"/>
        <v>38.5</v>
      </c>
      <c r="G44" s="9">
        <v>38</v>
      </c>
      <c r="H44" s="9" t="s">
        <v>116</v>
      </c>
      <c r="I44" s="27"/>
      <c r="J44" s="36">
        <v>4</v>
      </c>
      <c r="K44" s="31"/>
      <c r="L44" s="31"/>
      <c r="M44" s="31"/>
      <c r="N44" s="31"/>
    </row>
    <row r="45" spans="1:14" ht="26">
      <c r="A45" s="9" t="s">
        <v>117</v>
      </c>
      <c r="B45" s="9">
        <v>39</v>
      </c>
      <c r="C45" s="9">
        <v>35</v>
      </c>
      <c r="D45" s="9">
        <v>42</v>
      </c>
      <c r="E45" s="10"/>
      <c r="F45" s="10">
        <f t="shared" si="0"/>
        <v>38.666666666666664</v>
      </c>
      <c r="G45" s="9">
        <v>39</v>
      </c>
      <c r="H45" s="9" t="s">
        <v>110</v>
      </c>
      <c r="I45" s="24"/>
      <c r="J45" s="36">
        <v>4</v>
      </c>
      <c r="K45" s="31"/>
      <c r="L45" s="31"/>
      <c r="M45" s="31"/>
      <c r="N45" s="31"/>
    </row>
    <row r="46" spans="1:14" ht="14.35">
      <c r="A46" s="9" t="s">
        <v>118</v>
      </c>
      <c r="B46" s="9">
        <v>40</v>
      </c>
      <c r="C46" s="9">
        <v>36</v>
      </c>
      <c r="D46" s="9">
        <v>52</v>
      </c>
      <c r="E46" s="10"/>
      <c r="F46" s="10">
        <f t="shared" si="0"/>
        <v>42.666666666666664</v>
      </c>
      <c r="G46" s="9">
        <v>40</v>
      </c>
      <c r="H46" s="9" t="s">
        <v>119</v>
      </c>
      <c r="I46" s="27"/>
      <c r="J46" s="36">
        <v>3.5</v>
      </c>
      <c r="K46" s="31"/>
      <c r="L46" s="31"/>
      <c r="M46" s="31"/>
      <c r="N46" s="31"/>
    </row>
    <row r="47" spans="1:14" ht="26">
      <c r="A47" s="9" t="s">
        <v>114</v>
      </c>
      <c r="B47" s="9">
        <v>41</v>
      </c>
      <c r="C47" s="9">
        <v>37</v>
      </c>
      <c r="D47" s="9">
        <v>37</v>
      </c>
      <c r="E47" s="9">
        <v>34</v>
      </c>
      <c r="F47" s="10">
        <f t="shared" si="0"/>
        <v>37.25</v>
      </c>
      <c r="G47" s="9">
        <v>41</v>
      </c>
      <c r="H47" s="9" t="s">
        <v>115</v>
      </c>
      <c r="I47" s="27"/>
      <c r="J47" s="36">
        <v>3.5</v>
      </c>
      <c r="K47" s="31"/>
      <c r="L47" s="31"/>
      <c r="M47" s="31"/>
      <c r="N47" s="31"/>
    </row>
    <row r="48" spans="1:14" ht="26">
      <c r="A48" s="9" t="s">
        <v>112</v>
      </c>
      <c r="B48" s="9">
        <v>42</v>
      </c>
      <c r="C48" s="9">
        <v>38</v>
      </c>
      <c r="D48" s="9">
        <v>44</v>
      </c>
      <c r="E48" s="9">
        <v>18</v>
      </c>
      <c r="F48" s="10">
        <f t="shared" si="0"/>
        <v>35.5</v>
      </c>
      <c r="G48" s="9">
        <v>42</v>
      </c>
      <c r="H48" s="9" t="s">
        <v>117</v>
      </c>
      <c r="I48" s="25"/>
      <c r="J48" s="36">
        <v>3.5</v>
      </c>
      <c r="K48" s="31"/>
      <c r="L48" s="31"/>
      <c r="M48" s="31"/>
      <c r="N48" s="31"/>
    </row>
    <row r="49" spans="1:14" ht="26">
      <c r="A49" s="9" t="s">
        <v>116</v>
      </c>
      <c r="B49" s="9">
        <v>43</v>
      </c>
      <c r="C49" s="9">
        <v>39</v>
      </c>
      <c r="D49" s="9">
        <v>28</v>
      </c>
      <c r="E49" s="9">
        <v>41</v>
      </c>
      <c r="F49" s="10">
        <f t="shared" si="0"/>
        <v>37.75</v>
      </c>
      <c r="G49" s="9">
        <v>43</v>
      </c>
      <c r="H49" s="9" t="s">
        <v>120</v>
      </c>
      <c r="I49" s="27"/>
      <c r="J49" s="36">
        <v>3</v>
      </c>
      <c r="K49" s="31"/>
      <c r="L49" s="31"/>
      <c r="M49" s="31"/>
      <c r="N49" s="31"/>
    </row>
    <row r="50" spans="1:14" ht="14.35">
      <c r="A50" s="9" t="s">
        <v>121</v>
      </c>
      <c r="B50" s="9">
        <v>44</v>
      </c>
      <c r="C50" s="9">
        <v>40</v>
      </c>
      <c r="D50" s="9">
        <v>39</v>
      </c>
      <c r="E50" s="9">
        <v>47</v>
      </c>
      <c r="F50" s="10">
        <f t="shared" si="0"/>
        <v>42.5</v>
      </c>
      <c r="G50" s="9">
        <v>44</v>
      </c>
      <c r="H50" s="9" t="s">
        <v>113</v>
      </c>
      <c r="I50" s="26"/>
      <c r="J50" s="33">
        <v>3</v>
      </c>
      <c r="K50" s="31"/>
      <c r="L50" s="31"/>
      <c r="M50" s="31"/>
      <c r="N50" s="31"/>
    </row>
    <row r="51" spans="1:14" ht="14.35">
      <c r="A51" s="9" t="s">
        <v>122</v>
      </c>
      <c r="B51" s="9">
        <v>45</v>
      </c>
      <c r="C51" s="9">
        <v>41</v>
      </c>
      <c r="D51" s="9">
        <v>49</v>
      </c>
      <c r="E51" s="9">
        <v>48</v>
      </c>
      <c r="F51" s="10">
        <f t="shared" si="0"/>
        <v>45.75</v>
      </c>
      <c r="G51" s="9">
        <v>45</v>
      </c>
      <c r="H51" s="9" t="s">
        <v>123</v>
      </c>
      <c r="I51" s="26"/>
      <c r="J51" s="33">
        <v>3</v>
      </c>
      <c r="K51" s="31"/>
      <c r="L51" s="31"/>
      <c r="M51" s="31"/>
      <c r="N51" s="31"/>
    </row>
    <row r="52" spans="1:14" ht="14.35">
      <c r="A52" s="9" t="s">
        <v>124</v>
      </c>
      <c r="B52" s="9">
        <v>46</v>
      </c>
      <c r="C52" s="9">
        <v>42</v>
      </c>
      <c r="D52" s="9">
        <v>56</v>
      </c>
      <c r="E52" s="10"/>
      <c r="F52" s="10">
        <f t="shared" si="0"/>
        <v>48</v>
      </c>
      <c r="G52" s="9">
        <v>46</v>
      </c>
      <c r="H52" s="9" t="s">
        <v>121</v>
      </c>
      <c r="I52" s="27"/>
      <c r="J52" s="33">
        <v>2.5</v>
      </c>
      <c r="K52" s="31"/>
      <c r="L52" s="31"/>
      <c r="M52" s="31"/>
      <c r="N52" s="31"/>
    </row>
    <row r="53" spans="1:14" ht="14.35">
      <c r="A53" s="9" t="s">
        <v>125</v>
      </c>
      <c r="B53" s="9">
        <v>47</v>
      </c>
      <c r="C53" s="9">
        <v>43</v>
      </c>
      <c r="D53" s="10"/>
      <c r="E53" s="10"/>
      <c r="F53" s="10">
        <f t="shared" si="0"/>
        <v>45</v>
      </c>
      <c r="G53" s="9">
        <v>47</v>
      </c>
      <c r="H53" s="9" t="s">
        <v>118</v>
      </c>
      <c r="I53" s="27"/>
      <c r="J53" s="33">
        <v>2.5</v>
      </c>
      <c r="K53" s="31"/>
      <c r="L53" s="31"/>
      <c r="M53" s="31"/>
      <c r="N53" s="31"/>
    </row>
    <row r="54" spans="1:14" ht="26">
      <c r="A54" s="9" t="s">
        <v>119</v>
      </c>
      <c r="B54" s="9">
        <v>48</v>
      </c>
      <c r="C54" s="9">
        <v>44</v>
      </c>
      <c r="D54" s="10"/>
      <c r="E54" s="9">
        <v>23</v>
      </c>
      <c r="F54" s="10">
        <f t="shared" si="0"/>
        <v>38.333333333333336</v>
      </c>
      <c r="G54" s="9">
        <v>48</v>
      </c>
      <c r="H54" s="9" t="s">
        <v>126</v>
      </c>
      <c r="I54" s="26"/>
      <c r="J54" s="33">
        <v>2</v>
      </c>
      <c r="K54" s="31"/>
      <c r="L54" s="31"/>
      <c r="M54" s="31"/>
      <c r="N54" s="31"/>
    </row>
    <row r="55" spans="1:14" ht="14.35">
      <c r="A55" s="9" t="s">
        <v>123</v>
      </c>
      <c r="B55" s="9">
        <v>49</v>
      </c>
      <c r="C55" s="9">
        <v>45</v>
      </c>
      <c r="D55" s="9">
        <v>30</v>
      </c>
      <c r="E55" s="9">
        <v>38</v>
      </c>
      <c r="F55" s="10">
        <f t="shared" si="0"/>
        <v>40.5</v>
      </c>
      <c r="G55" s="9">
        <v>49</v>
      </c>
      <c r="H55" s="9" t="s">
        <v>125</v>
      </c>
      <c r="I55" s="26"/>
      <c r="J55" s="33">
        <v>2</v>
      </c>
      <c r="K55" s="31"/>
      <c r="L55" s="31"/>
      <c r="M55" s="31"/>
      <c r="N55" s="31"/>
    </row>
    <row r="56" spans="1:14" ht="14.35">
      <c r="A56" s="9" t="s">
        <v>127</v>
      </c>
      <c r="B56" s="9">
        <v>50</v>
      </c>
      <c r="C56" s="9">
        <v>46</v>
      </c>
      <c r="D56" s="9">
        <v>58</v>
      </c>
      <c r="E56" s="10"/>
      <c r="F56" s="10">
        <f t="shared" si="0"/>
        <v>51.333333333333336</v>
      </c>
      <c r="G56" s="9">
        <v>50</v>
      </c>
      <c r="H56" s="9" t="s">
        <v>122</v>
      </c>
      <c r="I56" s="24"/>
      <c r="J56" s="33">
        <v>1.5</v>
      </c>
      <c r="K56" s="31"/>
      <c r="L56" s="31"/>
      <c r="M56" s="31"/>
      <c r="N56" s="31"/>
    </row>
    <row r="57" spans="1:14" ht="14.35">
      <c r="A57" s="9" t="s">
        <v>128</v>
      </c>
      <c r="B57" s="9">
        <v>51</v>
      </c>
      <c r="C57" s="9">
        <v>47</v>
      </c>
      <c r="D57" s="9">
        <v>46</v>
      </c>
      <c r="E57" s="9">
        <v>44</v>
      </c>
      <c r="F57" s="10">
        <f t="shared" si="0"/>
        <v>47</v>
      </c>
      <c r="G57" s="9">
        <v>51</v>
      </c>
      <c r="H57" s="9" t="s">
        <v>128</v>
      </c>
      <c r="I57" s="27"/>
      <c r="J57" s="33">
        <v>1.5</v>
      </c>
      <c r="K57" s="31"/>
      <c r="L57" s="31"/>
      <c r="M57" s="31"/>
      <c r="N57" s="31"/>
    </row>
    <row r="58" spans="1:14" ht="26">
      <c r="A58" s="9" t="s">
        <v>120</v>
      </c>
      <c r="B58" s="9">
        <v>52</v>
      </c>
      <c r="C58" s="9">
        <v>48</v>
      </c>
      <c r="D58" s="9">
        <v>40</v>
      </c>
      <c r="E58" s="9">
        <v>17</v>
      </c>
      <c r="F58" s="10">
        <f t="shared" si="0"/>
        <v>39.25</v>
      </c>
      <c r="G58" s="9">
        <v>52</v>
      </c>
      <c r="H58" s="9" t="s">
        <v>124</v>
      </c>
      <c r="I58" s="27"/>
      <c r="J58" s="33">
        <v>1</v>
      </c>
      <c r="K58" s="31"/>
      <c r="L58" s="31"/>
      <c r="M58" s="31"/>
      <c r="N58" s="31"/>
    </row>
    <row r="59" spans="1:14" ht="26">
      <c r="A59" s="9" t="s">
        <v>126</v>
      </c>
      <c r="B59" s="9">
        <v>53</v>
      </c>
      <c r="C59" s="9">
        <v>49</v>
      </c>
      <c r="D59" s="9">
        <v>34</v>
      </c>
      <c r="E59" s="9">
        <v>36</v>
      </c>
      <c r="F59" s="10">
        <f t="shared" si="0"/>
        <v>43</v>
      </c>
      <c r="G59" s="9">
        <v>53</v>
      </c>
      <c r="H59" s="9" t="s">
        <v>129</v>
      </c>
      <c r="I59" s="27"/>
      <c r="J59" s="33">
        <v>1</v>
      </c>
      <c r="K59" s="31"/>
      <c r="L59" s="31"/>
      <c r="M59" s="31"/>
      <c r="N59" s="31"/>
    </row>
    <row r="60" spans="1:14" ht="26">
      <c r="A60" s="9" t="s">
        <v>129</v>
      </c>
      <c r="B60" s="9">
        <v>54</v>
      </c>
      <c r="C60" s="9">
        <v>50</v>
      </c>
      <c r="D60" s="9">
        <v>45</v>
      </c>
      <c r="E60" s="10"/>
      <c r="F60" s="10">
        <f t="shared" si="0"/>
        <v>49.666666666666664</v>
      </c>
      <c r="G60" s="9">
        <v>54</v>
      </c>
      <c r="H60" s="9" t="s">
        <v>127</v>
      </c>
      <c r="I60" s="27"/>
      <c r="J60" s="33">
        <v>1</v>
      </c>
      <c r="K60" s="31"/>
      <c r="L60" s="31"/>
      <c r="M60" s="31"/>
      <c r="N60" s="31"/>
    </row>
    <row r="61" spans="1:14" ht="14.35">
      <c r="A61" s="9" t="s">
        <v>130</v>
      </c>
      <c r="B61" s="9">
        <v>55</v>
      </c>
      <c r="C61" s="9">
        <v>51</v>
      </c>
      <c r="D61" s="10"/>
      <c r="E61" s="10"/>
      <c r="F61" s="10">
        <f t="shared" si="0"/>
        <v>53</v>
      </c>
      <c r="G61" s="9">
        <v>55</v>
      </c>
      <c r="H61" s="9" t="s">
        <v>130</v>
      </c>
      <c r="I61" s="27"/>
      <c r="J61" s="33">
        <v>1</v>
      </c>
      <c r="K61" s="31"/>
      <c r="L61" s="31"/>
      <c r="M61" s="31"/>
      <c r="N61" s="31"/>
    </row>
    <row r="62" spans="1:14" ht="14.35">
      <c r="A62" s="10"/>
      <c r="B62" s="10"/>
      <c r="C62" s="10"/>
      <c r="D62" s="10"/>
      <c r="E62" s="10"/>
      <c r="F62" s="10"/>
      <c r="G62" s="10"/>
      <c r="H62" s="10"/>
      <c r="I62" s="10"/>
      <c r="J62" s="33">
        <v>1</v>
      </c>
      <c r="K62" s="31"/>
      <c r="L62" s="31"/>
      <c r="M62" s="31"/>
      <c r="N62" s="31"/>
    </row>
    <row r="63" spans="1:14" ht="12.7">
      <c r="A63" s="10"/>
      <c r="B63" s="10"/>
      <c r="C63" s="10"/>
      <c r="D63" s="10"/>
      <c r="E63" s="10"/>
      <c r="F63" s="10"/>
      <c r="G63" s="10"/>
      <c r="H63" s="10"/>
      <c r="I63" s="10"/>
      <c r="J6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Ride Distances</vt:lpstr>
      <vt:lpstr>Park Distances</vt:lpstr>
      <vt:lpstr>Route</vt:lpstr>
      <vt:lpstr>Transition</vt:lpstr>
      <vt:lpstr>Working Dist</vt:lpstr>
      <vt:lpstr>Ride Ranking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Heok Hong Low</cp:lastModifiedBy>
  <dcterms:modified xsi:type="dcterms:W3CDTF">2019-04-20T09:27:05Z</dcterms:modified>
</cp:coreProperties>
</file>