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gW2sSqOICdHIxM67DT9S/ud3XHhw=="/>
    </ext>
  </extLst>
</workbook>
</file>

<file path=xl/sharedStrings.xml><?xml version="1.0" encoding="utf-8"?>
<sst xmlns="http://schemas.openxmlformats.org/spreadsheetml/2006/main" count="330" uniqueCount="300">
  <si>
    <t>ZH-TW</t>
  </si>
  <si>
    <t>EN</t>
  </si>
  <si>
    <t>Google Translate-1</t>
  </si>
  <si>
    <t>Google Translate-2</t>
  </si>
  <si>
    <t>救度速勇母</t>
  </si>
  <si>
    <t>Pravira Tara</t>
  </si>
  <si>
    <t>Rescue the speedy mother</t>
  </si>
  <si>
    <t>百秋朗月母</t>
  </si>
  <si>
    <t>Chandrakanti Tara</t>
  </si>
  <si>
    <t>Bai Qiu Lang Yue Mother</t>
  </si>
  <si>
    <t>紫磨金色母</t>
  </si>
  <si>
    <t>Kanakavarna Tara</t>
  </si>
  <si>
    <t>Purple grinding gold mother</t>
  </si>
  <si>
    <t>如來頂髻母</t>
  </si>
  <si>
    <t>Ushnishavijaya Tara</t>
  </si>
  <si>
    <t>Tathagata top bun mother</t>
  </si>
  <si>
    <t>怛囉吽字母</t>
  </si>
  <si>
    <t>Humsvara - nadini Tara</t>
  </si>
  <si>
    <t>Ta La Hum Alphabet</t>
  </si>
  <si>
    <t>釋梵火天母</t>
  </si>
  <si>
    <t>Trailokya - vijaya Tara</t>
  </si>
  <si>
    <t>Shi Brahma Fire Goddess</t>
  </si>
  <si>
    <t>特囉胝發母</t>
  </si>
  <si>
    <t>Vadi - pramardaka Tara</t>
  </si>
  <si>
    <t>Extra callus</t>
  </si>
  <si>
    <t>都哩大緊母</t>
  </si>
  <si>
    <t>Vashitottamada Tara</t>
  </si>
  <si>
    <t>Dolly big tight mother</t>
  </si>
  <si>
    <t>三寶嚴印母</t>
  </si>
  <si>
    <t>Varada Tara</t>
  </si>
  <si>
    <t>Three Treasures Yanyinmu</t>
  </si>
  <si>
    <t>威德歡悅母</t>
  </si>
  <si>
    <t>Shoka - vinodana Tara</t>
  </si>
  <si>
    <t>Weed Happy Mother</t>
  </si>
  <si>
    <t>守護眾地母</t>
  </si>
  <si>
    <t>Jagadvashi Tara</t>
  </si>
  <si>
    <t>Protect the Mother Earth</t>
  </si>
  <si>
    <t>頂冠月相母</t>
  </si>
  <si>
    <t>Mangalaloka Tara</t>
  </si>
  <si>
    <t>crowned moon phase mothe</t>
  </si>
  <si>
    <t>如盡劫火母</t>
  </si>
  <si>
    <t>Paripachaka Tara</t>
  </si>
  <si>
    <t>Like the mother of fire</t>
  </si>
  <si>
    <t>手按大地母</t>
  </si>
  <si>
    <t>Bhrikuti Tara</t>
  </si>
  <si>
    <t>hand press mother earth</t>
  </si>
  <si>
    <t>安隱柔善母</t>
  </si>
  <si>
    <t>Mahashanti Tara</t>
  </si>
  <si>
    <t>An Yin and Soft Mother</t>
  </si>
  <si>
    <t>普遍極喜母</t>
  </si>
  <si>
    <t>Raga - nisudana Tara</t>
  </si>
  <si>
    <t>universal love mother</t>
  </si>
  <si>
    <t>都哩巴帝母</t>
  </si>
  <si>
    <t>Sukha - sadhana Tara</t>
  </si>
  <si>
    <t>Doliba Timur</t>
  </si>
  <si>
    <t>薩囉天海母</t>
  </si>
  <si>
    <t>Vijaya Tara</t>
  </si>
  <si>
    <t>Sarao Tianhaimu</t>
  </si>
  <si>
    <t>諸天集會母</t>
  </si>
  <si>
    <t>Duhkha - dahana Tara</t>
  </si>
  <si>
    <t>Mother of All Heavens</t>
  </si>
  <si>
    <t>日月廣圓母</t>
  </si>
  <si>
    <t>Siddhi - sambhava Tara</t>
  </si>
  <si>
    <t>Sun and Moon Broad and Round Mother</t>
  </si>
  <si>
    <t>具三真實母</t>
  </si>
  <si>
    <t>Paripurana Tara</t>
  </si>
  <si>
    <t>Three real mothers</t>
  </si>
  <si>
    <t>救獅難度母</t>
  </si>
  <si>
    <t>Mana - simha - bhaya - trana</t>
  </si>
  <si>
    <t>Lion Rescue Difficulty</t>
  </si>
  <si>
    <t>救度象難母</t>
  </si>
  <si>
    <t>Moha - hasti - bhayatarini - devi</t>
  </si>
  <si>
    <t>Rescue Elephant Mother</t>
  </si>
  <si>
    <t>救火難度母</t>
  </si>
  <si>
    <t>Dves - agni - prashamani</t>
  </si>
  <si>
    <t>fire fighting difficulty</t>
  </si>
  <si>
    <t>救蛇難度母</t>
  </si>
  <si>
    <t>Irsya - sapa - visapaharani</t>
  </si>
  <si>
    <t>Rescue Snake Difficulty Mother</t>
  </si>
  <si>
    <t>救賊難度母</t>
  </si>
  <si>
    <t>Kudristi - cora - upadravana - nirvarani</t>
  </si>
  <si>
    <t>Thief Difficulty</t>
  </si>
  <si>
    <t>救牢獄難度母</t>
  </si>
  <si>
    <t>Ghora - matsarya - shrinkhala - mocani</t>
  </si>
  <si>
    <t>Rescue Prison Difficulty Mother</t>
  </si>
  <si>
    <t>救水難度母</t>
  </si>
  <si>
    <t>Rag - augha - vega - varta - shosani</t>
  </si>
  <si>
    <t>Difficulty saving water mother</t>
  </si>
  <si>
    <t>救魔難度母</t>
  </si>
  <si>
    <t>Samshaya - pishaca -bhaya - trana – tara</t>
  </si>
  <si>
    <t>Rescue Difficulty Mother</t>
  </si>
  <si>
    <t>成就</t>
  </si>
  <si>
    <t>accomplishments</t>
  </si>
  <si>
    <t>Achievement</t>
  </si>
  <si>
    <t>積聚福德</t>
  </si>
  <si>
    <t>accumulation of merit</t>
  </si>
  <si>
    <t>accumulate merit</t>
  </si>
  <si>
    <t>種福田</t>
  </si>
  <si>
    <t>Kind of Fukuda</t>
  </si>
  <si>
    <t>積聚智慧</t>
  </si>
  <si>
    <t>accumulation of wisdom</t>
  </si>
  <si>
    <t>Gather wisdom</t>
  </si>
  <si>
    <t>行為</t>
  </si>
  <si>
    <t>act</t>
  </si>
  <si>
    <t>Behavior</t>
  </si>
  <si>
    <t>惡行</t>
  </si>
  <si>
    <t>negative act</t>
  </si>
  <si>
    <t>evil deeds</t>
  </si>
  <si>
    <t>善行</t>
  </si>
  <si>
    <t>positive act</t>
  </si>
  <si>
    <t>good deeds</t>
  </si>
  <si>
    <t>煩惱</t>
  </si>
  <si>
    <t>afflicting emotions</t>
  </si>
  <si>
    <t>trouble</t>
  </si>
  <si>
    <t>不空成就佛</t>
  </si>
  <si>
    <t>Amoghasiddhi</t>
  </si>
  <si>
    <t>Not empty to become Buddha</t>
  </si>
  <si>
    <t>證悟</t>
  </si>
  <si>
    <t>awakening</t>
  </si>
  <si>
    <t>Enlightenment</t>
  </si>
  <si>
    <t>眾生</t>
  </si>
  <si>
    <t>being</t>
  </si>
  <si>
    <t>sentient beings</t>
  </si>
  <si>
    <t>菩提心</t>
  </si>
  <si>
    <t>Bodhicitta</t>
  </si>
  <si>
    <t>菩提薩埵</t>
  </si>
  <si>
    <t>Bodhisattva</t>
  </si>
  <si>
    <t>菩薩</t>
  </si>
  <si>
    <t>Buddha</t>
  </si>
  <si>
    <t>菩薩坐姿</t>
  </si>
  <si>
    <t>Bodhisattva Posture</t>
  </si>
  <si>
    <t>Bodhisattva sitting posture</t>
  </si>
  <si>
    <t>身</t>
  </si>
  <si>
    <t>body</t>
  </si>
  <si>
    <t>佛性</t>
  </si>
  <si>
    <t>buddha nature</t>
  </si>
  <si>
    <t>Buddha nature</t>
  </si>
  <si>
    <t>觀世音菩薩</t>
  </si>
  <si>
    <t>Avalokiteshvara</t>
  </si>
  <si>
    <t>明性</t>
  </si>
  <si>
    <t>clarity</t>
  </si>
  <si>
    <t>光明</t>
  </si>
  <si>
    <t>clear light</t>
  </si>
  <si>
    <t>bright</t>
  </si>
  <si>
    <t>慈悲</t>
  </si>
  <si>
    <t>compassion</t>
  </si>
  <si>
    <t>mercy</t>
  </si>
  <si>
    <t>識</t>
  </si>
  <si>
    <t>consciousness</t>
  </si>
  <si>
    <t>knowledge</t>
  </si>
  <si>
    <t>空行母</t>
  </si>
  <si>
    <t>dakini</t>
  </si>
  <si>
    <t>迴向</t>
  </si>
  <si>
    <t>dedication</t>
  </si>
  <si>
    <t>Pariṇāmanā</t>
  </si>
  <si>
    <t>佛法</t>
  </si>
  <si>
    <t>Dharma</t>
  </si>
  <si>
    <t>法身</t>
  </si>
  <si>
    <t>Dharmakaya</t>
  </si>
  <si>
    <t>Dharma body</t>
  </si>
  <si>
    <t>金剛薩埵</t>
  </si>
  <si>
    <t>Vajrasattva</t>
  </si>
  <si>
    <t>King Kong</t>
  </si>
  <si>
    <t>灌頂</t>
  </si>
  <si>
    <t>empowerment</t>
  </si>
  <si>
    <t>噶當巴</t>
  </si>
  <si>
    <t>Kadampa</t>
  </si>
  <si>
    <t>噶舉巴</t>
  </si>
  <si>
    <t>Kagyupa</t>
  </si>
  <si>
    <t>劫</t>
  </si>
  <si>
    <t>kalpa</t>
  </si>
  <si>
    <t>robbery</t>
  </si>
  <si>
    <t>業</t>
  </si>
  <si>
    <t>karma</t>
  </si>
  <si>
    <t>industry</t>
  </si>
  <si>
    <t>上師</t>
  </si>
  <si>
    <t>lama</t>
  </si>
  <si>
    <t>guru</t>
  </si>
  <si>
    <t>大愛</t>
  </si>
  <si>
    <t>love</t>
  </si>
  <si>
    <t>Big Love</t>
  </si>
  <si>
    <t>曼達拉</t>
  </si>
  <si>
    <t>mandala</t>
  </si>
  <si>
    <t>獻曼達</t>
  </si>
  <si>
    <t>mandala offering</t>
  </si>
  <si>
    <t>Manda</t>
  </si>
  <si>
    <t>文殊菩薩</t>
  </si>
  <si>
    <t>Manjushri</t>
  </si>
  <si>
    <t>真言</t>
  </si>
  <si>
    <t>mantra</t>
  </si>
  <si>
    <t>咒語</t>
  </si>
  <si>
    <t>spell</t>
  </si>
  <si>
    <t>心</t>
  </si>
  <si>
    <t>mind</t>
  </si>
  <si>
    <t>Heart</t>
  </si>
  <si>
    <t>手印</t>
  </si>
  <si>
    <t>mudra</t>
  </si>
  <si>
    <t>handprint</t>
  </si>
  <si>
    <t>化身</t>
  </si>
  <si>
    <t>Nirmanakaya</t>
  </si>
  <si>
    <t>Avatar</t>
  </si>
  <si>
    <t>般若波羅密多</t>
  </si>
  <si>
    <t>Prajnaparamita</t>
  </si>
  <si>
    <t>智慧佛母</t>
  </si>
  <si>
    <t>Mother of Wisdom</t>
  </si>
  <si>
    <t>護法</t>
  </si>
  <si>
    <t>protector</t>
  </si>
  <si>
    <t>淨土</t>
  </si>
  <si>
    <t>pure land</t>
  </si>
  <si>
    <t>Pure Land</t>
  </si>
  <si>
    <t>清淨的所緣物</t>
  </si>
  <si>
    <t>pure support</t>
  </si>
  <si>
    <t>pure object</t>
  </si>
  <si>
    <t>淨化</t>
  </si>
  <si>
    <t>purification</t>
  </si>
  <si>
    <t>purify</t>
  </si>
  <si>
    <t>釋迦摩尼佛</t>
  </si>
  <si>
    <t>Shakyamuni</t>
  </si>
  <si>
    <t>Shakyamuni Buddha</t>
  </si>
  <si>
    <t>報身</t>
  </si>
  <si>
    <t>Sambhogakaya</t>
  </si>
  <si>
    <t>samsara</t>
  </si>
  <si>
    <t>輪迴</t>
  </si>
  <si>
    <t>Samsara</t>
  </si>
  <si>
    <t>reincarnation</t>
  </si>
  <si>
    <t>僧伽</t>
  </si>
  <si>
    <t>Sangha</t>
  </si>
  <si>
    <t>七支供養</t>
  </si>
  <si>
    <t>Seven Branch Prayer</t>
  </si>
  <si>
    <t>seven offerings</t>
  </si>
  <si>
    <t>七支祈請文</t>
  </si>
  <si>
    <t>seven prayers</t>
  </si>
  <si>
    <t>方便法</t>
  </si>
  <si>
    <t>Skillful means</t>
  </si>
  <si>
    <t>Convenience method</t>
  </si>
  <si>
    <t>苦</t>
  </si>
  <si>
    <t>Suffering</t>
  </si>
  <si>
    <t>bitter</t>
  </si>
  <si>
    <t>人道痛苦</t>
  </si>
  <si>
    <t>Suffering of the human realm</t>
  </si>
  <si>
    <t>Human suffering</t>
  </si>
  <si>
    <t>所依物</t>
  </si>
  <si>
    <t>Support</t>
  </si>
  <si>
    <t>dependent</t>
  </si>
  <si>
    <t>經</t>
  </si>
  <si>
    <t>Sutra</t>
  </si>
  <si>
    <t>through</t>
  </si>
  <si>
    <t>皈依</t>
  </si>
  <si>
    <t>Taking refuge</t>
  </si>
  <si>
    <t>convert</t>
  </si>
  <si>
    <t>續</t>
  </si>
  <si>
    <t>Tantra</t>
  </si>
  <si>
    <t>continued</t>
  </si>
  <si>
    <t>伏藏</t>
  </si>
  <si>
    <t>Terma</t>
  </si>
  <si>
    <t>唐卡</t>
  </si>
  <si>
    <t>Thangka</t>
  </si>
  <si>
    <t>thangka</t>
  </si>
  <si>
    <t>食子</t>
  </si>
  <si>
    <t>Torma</t>
  </si>
  <si>
    <t>food</t>
  </si>
  <si>
    <t>朵瑪</t>
  </si>
  <si>
    <t>Doma</t>
  </si>
  <si>
    <t>解脫三門</t>
  </si>
  <si>
    <t>Three doors of liberation</t>
  </si>
  <si>
    <t>The Three Doors of Liberation</t>
  </si>
  <si>
    <t>三時</t>
  </si>
  <si>
    <t>Three times</t>
  </si>
  <si>
    <t>three o'clock</t>
  </si>
  <si>
    <t>三界</t>
  </si>
  <si>
    <t>Three worlds</t>
  </si>
  <si>
    <t>Three Realms</t>
  </si>
  <si>
    <t>二種次第</t>
  </si>
  <si>
    <t>Two phases</t>
  </si>
  <si>
    <t>second order</t>
  </si>
  <si>
    <t>二種真理</t>
  </si>
  <si>
    <t>Two truths</t>
  </si>
  <si>
    <t>two truths</t>
  </si>
  <si>
    <t>二諦</t>
  </si>
  <si>
    <t>Two Noble Truths</t>
  </si>
  <si>
    <t>金剛坐姿</t>
  </si>
  <si>
    <t>Vajra posture</t>
  </si>
  <si>
    <t>King Kong Sitting Pose</t>
  </si>
  <si>
    <t>金剛跏趺座</t>
  </si>
  <si>
    <t>Vajra seat</t>
  </si>
  <si>
    <t>雙盤</t>
  </si>
  <si>
    <t>double disc</t>
  </si>
  <si>
    <t>蓮花坐姿</t>
  </si>
  <si>
    <t>lotus pose</t>
  </si>
  <si>
    <t>金剛乘</t>
  </si>
  <si>
    <t>Vajrayana</t>
  </si>
  <si>
    <t>遮障</t>
  </si>
  <si>
    <t>Veils</t>
  </si>
  <si>
    <t>shade</t>
  </si>
  <si>
    <t>觀想</t>
  </si>
  <si>
    <t>Visualization</t>
  </si>
  <si>
    <t>Visualize</t>
  </si>
  <si>
    <t>本尊</t>
  </si>
  <si>
    <t>Yidam</t>
  </si>
  <si>
    <t>deity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</si>
</sst>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PMingLiu"/>
    </font>
    <font>
      <b/>
      <color theme="1"/>
      <name val="Calibri"/>
      <scheme val="minor"/>
    </font>
    <font>
      <sz val="12.0"/>
      <color theme="1"/>
      <name val="DFKai-SB"/>
    </font>
    <font>
      <sz val="12.0"/>
      <color theme="1"/>
      <name val="Times New Roman"/>
    </font>
    <font>
      <color theme="1"/>
      <name val="Calibri"/>
      <scheme val="minor"/>
    </font>
    <font>
      <color rgb="FF000000"/>
      <name val="Docs-Calibri"/>
    </font>
    <font>
      <sz val="12.0"/>
      <color theme="1"/>
      <name val="PMingLiu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2" fontId="5" numFmtId="0" xfId="0" applyFill="1" applyFont="1"/>
    <xf borderId="0" fillId="2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7" numFmtId="0" xfId="0" applyFont="1"/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9.86"/>
    <col customWidth="1" min="3" max="3" width="32.14"/>
    <col customWidth="1" min="4" max="4" width="32.71"/>
    <col customWidth="1" min="5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</row>
    <row r="2" ht="14.25" customHeight="1">
      <c r="A2" s="3" t="s">
        <v>4</v>
      </c>
      <c r="B2" s="4" t="s">
        <v>5</v>
      </c>
      <c r="C2" s="5" t="str">
        <f>IFERROR(__xludf.DUMMYFUNCTION("GOOGLETRANSLATE(A2,""zh-tw"",""en"")"),"Save the speedy mother")</f>
        <v>Save the speedy mother</v>
      </c>
      <c r="D2" s="6" t="s">
        <v>6</v>
      </c>
    </row>
    <row r="3" ht="14.25" customHeight="1">
      <c r="A3" s="3" t="s">
        <v>7</v>
      </c>
      <c r="B3" s="4" t="s">
        <v>8</v>
      </c>
      <c r="C3" s="5" t="str">
        <f>IFERROR(__xludf.DUMMYFUNCTION("GOOGLETRANSLATE(A3,""zh-tw"",""en"")"),"Baiqiu Langyue Mother")</f>
        <v>Baiqiu Langyue Mother</v>
      </c>
      <c r="D3" s="7" t="s">
        <v>9</v>
      </c>
    </row>
    <row r="4" ht="14.25" customHeight="1">
      <c r="A4" s="3" t="s">
        <v>10</v>
      </c>
      <c r="B4" s="4" t="s">
        <v>11</v>
      </c>
      <c r="C4" s="5" t="str">
        <f>IFERROR(__xludf.DUMMYFUNCTION("GOOGLETRANSLATE(A4,""zh-tw"",""en"")"),"Purple Mo Golden Mother")</f>
        <v>Purple Mo Golden Mother</v>
      </c>
      <c r="D4" s="6" t="s">
        <v>12</v>
      </c>
    </row>
    <row r="5" ht="14.25" customHeight="1">
      <c r="A5" s="3" t="s">
        <v>13</v>
      </c>
      <c r="B5" s="4" t="s">
        <v>14</v>
      </c>
      <c r="C5" s="5" t="str">
        <f>IFERROR(__xludf.DUMMYFUNCTION("GOOGLETRANSLATE(A5,""zh-tw"",""en"")"),"Rulai Ding Mu")</f>
        <v>Rulai Ding Mu</v>
      </c>
      <c r="D5" s="7" t="s">
        <v>15</v>
      </c>
    </row>
    <row r="6" ht="14.25" customHeight="1">
      <c r="A6" s="3" t="s">
        <v>16</v>
      </c>
      <c r="B6" s="4" t="s">
        <v>17</v>
      </c>
      <c r="C6" s="8" t="s">
        <v>18</v>
      </c>
      <c r="D6" s="9" t="s">
        <v>18</v>
      </c>
    </row>
    <row r="7" ht="14.25" customHeight="1">
      <c r="A7" s="3" t="s">
        <v>19</v>
      </c>
      <c r="B7" s="4" t="s">
        <v>20</v>
      </c>
      <c r="C7" s="5" t="str">
        <f>IFERROR(__xludf.DUMMYFUNCTION("GOOGLETRANSLATE(A7,""zh-tw"",""en"")"),"Shi Fan Huo Tianmu")</f>
        <v>Shi Fan Huo Tianmu</v>
      </c>
      <c r="D7" s="6" t="s">
        <v>21</v>
      </c>
    </row>
    <row r="8" ht="14.25" customHeight="1">
      <c r="A8" s="3" t="s">
        <v>22</v>
      </c>
      <c r="B8" s="4" t="s">
        <v>23</v>
      </c>
      <c r="C8" s="8" t="s">
        <v>24</v>
      </c>
      <c r="D8" s="10" t="s">
        <v>24</v>
      </c>
    </row>
    <row r="9" ht="14.25" customHeight="1">
      <c r="A9" s="3" t="s">
        <v>25</v>
      </c>
      <c r="B9" s="4" t="s">
        <v>26</v>
      </c>
      <c r="C9" s="5" t="str">
        <f>IFERROR(__xludf.DUMMYFUNCTION("GOOGLETRANSLATE(A9,""zh-tw"",""en"")"),"Dadi Da Tingu Mother")</f>
        <v>Dadi Da Tingu Mother</v>
      </c>
      <c r="D9" s="6" t="s">
        <v>27</v>
      </c>
    </row>
    <row r="10" ht="14.25" customHeight="1">
      <c r="A10" s="3" t="s">
        <v>28</v>
      </c>
      <c r="B10" s="4" t="s">
        <v>29</v>
      </c>
      <c r="C10" s="5" t="str">
        <f>IFERROR(__xludf.DUMMYFUNCTION("GOOGLETRANSLATE(A10,""zh-tw"",""en"")"),"Sanbao Yan Yin mother")</f>
        <v>Sanbao Yan Yin mother</v>
      </c>
      <c r="D10" s="6" t="s">
        <v>30</v>
      </c>
    </row>
    <row r="11" ht="14.25" customHeight="1">
      <c r="A11" s="3" t="s">
        <v>31</v>
      </c>
      <c r="B11" s="4" t="s">
        <v>32</v>
      </c>
      <c r="C11" s="5" t="str">
        <f>IFERROR(__xludf.DUMMYFUNCTION("GOOGLETRANSLATE(A11,""zh-tw"",""en"")"),"Weide pleasing mother")</f>
        <v>Weide pleasing mother</v>
      </c>
      <c r="D11" s="6" t="s">
        <v>33</v>
      </c>
    </row>
    <row r="12" ht="14.25" customHeight="1">
      <c r="A12" s="3" t="s">
        <v>34</v>
      </c>
      <c r="B12" s="4" t="s">
        <v>35</v>
      </c>
      <c r="C12" s="5" t="str">
        <f>IFERROR(__xludf.DUMMYFUNCTION("GOOGLETRANSLATE(A12,""zh-tw"",""en"")"),"Guardian Mother")</f>
        <v>Guardian Mother</v>
      </c>
      <c r="D12" s="6" t="s">
        <v>36</v>
      </c>
    </row>
    <row r="13" ht="14.25" customHeight="1">
      <c r="A13" s="3" t="s">
        <v>37</v>
      </c>
      <c r="B13" s="4" t="s">
        <v>38</v>
      </c>
      <c r="C13" s="5" t="str">
        <f>IFERROR(__xludf.DUMMYFUNCTION("GOOGLETRANSLATE(A13,""zh-tw"",""en"")"),"Top Crown Moon Mother")</f>
        <v>Top Crown Moon Mother</v>
      </c>
      <c r="D13" s="7" t="s">
        <v>39</v>
      </c>
    </row>
    <row r="14" ht="14.25" customHeight="1">
      <c r="A14" s="3" t="s">
        <v>40</v>
      </c>
      <c r="B14" s="4" t="s">
        <v>41</v>
      </c>
      <c r="C14" s="5" t="str">
        <f>IFERROR(__xludf.DUMMYFUNCTION("GOOGLETRANSLATE(A14,""zh-tw"",""en"")"),"Like a fire mother")</f>
        <v>Like a fire mother</v>
      </c>
      <c r="D14" s="6" t="s">
        <v>42</v>
      </c>
    </row>
    <row r="15" ht="14.25" customHeight="1">
      <c r="A15" s="3" t="s">
        <v>43</v>
      </c>
      <c r="B15" s="4" t="s">
        <v>44</v>
      </c>
      <c r="C15" s="5" t="str">
        <f>IFERROR(__xludf.DUMMYFUNCTION("GOOGLETRANSLATE(A15,""zh-tw"",""en"")"),"Hand -press Mother")</f>
        <v>Hand -press Mother</v>
      </c>
      <c r="D15" s="6" t="s">
        <v>45</v>
      </c>
    </row>
    <row r="16" ht="14.25" customHeight="1">
      <c r="A16" s="3" t="s">
        <v>46</v>
      </c>
      <c r="B16" s="4" t="s">
        <v>47</v>
      </c>
      <c r="C16" s="5" t="str">
        <f>IFERROR(__xludf.DUMMYFUNCTION("GOOGLETRANSLATE(A16,""zh-tw"",""en"")"),"An Yinrou Mother")</f>
        <v>An Yinrou Mother</v>
      </c>
      <c r="D16" s="6" t="s">
        <v>48</v>
      </c>
    </row>
    <row r="17" ht="14.25" customHeight="1">
      <c r="A17" s="3" t="s">
        <v>49</v>
      </c>
      <c r="B17" s="4" t="s">
        <v>50</v>
      </c>
      <c r="C17" s="5" t="str">
        <f>IFERROR(__xludf.DUMMYFUNCTION("GOOGLETRANSLATE(A17,""zh-tw"",""en"")"),"Generally pretty good mother")</f>
        <v>Generally pretty good mother</v>
      </c>
      <c r="D17" s="6" t="s">
        <v>51</v>
      </c>
    </row>
    <row r="18" ht="14.25" customHeight="1">
      <c r="A18" s="3" t="s">
        <v>52</v>
      </c>
      <c r="B18" s="4" t="s">
        <v>53</v>
      </c>
      <c r="C18" s="5" t="str">
        <f>IFERROR(__xludf.DUMMYFUNCTION("GOOGLETRANSLATE(A18,""zh-tw"",""en"")"),"Mother Baba")</f>
        <v>Mother Baba</v>
      </c>
      <c r="D18" s="6" t="s">
        <v>54</v>
      </c>
    </row>
    <row r="19" ht="14.25" customHeight="1">
      <c r="A19" s="3" t="s">
        <v>55</v>
      </c>
      <c r="B19" s="4" t="s">
        <v>56</v>
      </c>
      <c r="C19" s="5" t="str">
        <f>IFERROR(__xludf.DUMMYFUNCTION("GOOGLETRANSLATE(A19,""zh-tw"",""en"")"),"Sakura Tiandi Mother")</f>
        <v>Sakura Tiandi Mother</v>
      </c>
      <c r="D19" s="6" t="s">
        <v>57</v>
      </c>
    </row>
    <row r="20" ht="14.25" customHeight="1">
      <c r="A20" s="3" t="s">
        <v>58</v>
      </c>
      <c r="B20" s="4" t="s">
        <v>59</v>
      </c>
      <c r="C20" s="5" t="str">
        <f>IFERROR(__xludf.DUMMYFUNCTION("GOOGLETRANSLATE(A20,""zh-tw"",""en"")"),"Mother of the heavens")</f>
        <v>Mother of the heavens</v>
      </c>
      <c r="D20" s="6" t="s">
        <v>60</v>
      </c>
    </row>
    <row r="21" ht="14.25" customHeight="1">
      <c r="A21" s="3" t="s">
        <v>61</v>
      </c>
      <c r="B21" s="4" t="s">
        <v>62</v>
      </c>
      <c r="C21" s="5" t="str">
        <f>IFERROR(__xludf.DUMMYFUNCTION("GOOGLETRANSLATE(A21,""zh-tw"",""en"")"),"Sun Moon Guangyuan Mother")</f>
        <v>Sun Moon Guangyuan Mother</v>
      </c>
      <c r="D21" s="6" t="s">
        <v>63</v>
      </c>
    </row>
    <row r="22" ht="14.25" customHeight="1">
      <c r="A22" s="3" t="s">
        <v>64</v>
      </c>
      <c r="B22" s="4" t="s">
        <v>65</v>
      </c>
      <c r="C22" s="11" t="str">
        <f>IFERROR(__xludf.DUMMYFUNCTION("GOOGLETRANSLATE(A22,""zh-tw"",""en"")"),"Three real mother")</f>
        <v>Three real mother</v>
      </c>
      <c r="D22" s="9" t="s">
        <v>66</v>
      </c>
    </row>
    <row r="23" ht="14.25" customHeight="1">
      <c r="A23" s="3" t="s">
        <v>67</v>
      </c>
      <c r="B23" s="4" t="s">
        <v>68</v>
      </c>
      <c r="C23" s="5" t="str">
        <f>IFERROR(__xludf.DUMMYFUNCTION("GOOGLETRANSLATE(A23,""zh-tw"",""en"")"),"Difficulty of saving the lion")</f>
        <v>Difficulty of saving the lion</v>
      </c>
      <c r="D23" s="6" t="s">
        <v>69</v>
      </c>
    </row>
    <row r="24" ht="14.25" customHeight="1">
      <c r="A24" s="3" t="s">
        <v>70</v>
      </c>
      <c r="B24" s="4" t="s">
        <v>71</v>
      </c>
      <c r="C24" s="5" t="str">
        <f>IFERROR(__xludf.DUMMYFUNCTION("GOOGLETRANSLATE(A24,""zh-tw"",""en"")"),"Save the mother -in -law")</f>
        <v>Save the mother -in -law</v>
      </c>
      <c r="D24" s="6" t="s">
        <v>72</v>
      </c>
    </row>
    <row r="25" ht="14.25" customHeight="1">
      <c r="A25" s="3" t="s">
        <v>73</v>
      </c>
      <c r="B25" s="4" t="s">
        <v>74</v>
      </c>
      <c r="C25" s="5" t="str">
        <f>IFERROR(__xludf.DUMMYFUNCTION("GOOGLETRANSLATE(A25,""zh-tw"",""en"")"),"Difficulty mother -in -law")</f>
        <v>Difficulty mother -in -law</v>
      </c>
      <c r="D25" s="7" t="s">
        <v>75</v>
      </c>
    </row>
    <row r="26" ht="14.25" customHeight="1">
      <c r="A26" s="3" t="s">
        <v>76</v>
      </c>
      <c r="B26" s="4" t="s">
        <v>77</v>
      </c>
      <c r="C26" s="5" t="str">
        <f>IFERROR(__xludf.DUMMYFUNCTION("GOOGLETRANSLATE(A26,""zh-tw"",""en"")"),"Difficult mother of snake saving snake")</f>
        <v>Difficult mother of snake saving snake</v>
      </c>
      <c r="D26" s="6" t="s">
        <v>78</v>
      </c>
    </row>
    <row r="27" ht="14.25" customHeight="1">
      <c r="A27" s="3" t="s">
        <v>79</v>
      </c>
      <c r="B27" s="4" t="s">
        <v>80</v>
      </c>
      <c r="C27" s="5" t="str">
        <f>IFERROR(__xludf.DUMMYFUNCTION("GOOGLETRANSLATE(A27,""zh-tw"",""en"")"),"Difficult mother in saving thief")</f>
        <v>Difficult mother in saving thief</v>
      </c>
      <c r="D27" s="6" t="s">
        <v>81</v>
      </c>
    </row>
    <row r="28" ht="14.25" customHeight="1">
      <c r="A28" s="3" t="s">
        <v>82</v>
      </c>
      <c r="B28" s="4" t="s">
        <v>83</v>
      </c>
      <c r="C28" s="5" t="str">
        <f>IFERROR(__xludf.DUMMYFUNCTION("GOOGLETRANSLATE(A28,""zh-tw"",""en"")"),"Difficult mother in prison")</f>
        <v>Difficult mother in prison</v>
      </c>
      <c r="D28" s="6" t="s">
        <v>84</v>
      </c>
    </row>
    <row r="29" ht="14.25" customHeight="1">
      <c r="A29" s="3" t="s">
        <v>85</v>
      </c>
      <c r="B29" s="4" t="s">
        <v>86</v>
      </c>
      <c r="C29" s="5" t="str">
        <f>IFERROR(__xludf.DUMMYFUNCTION("GOOGLETRANSLATE(A29,""zh-tw"",""en"")"),"Difficulty mother")</f>
        <v>Difficulty mother</v>
      </c>
      <c r="D29" s="6" t="s">
        <v>87</v>
      </c>
    </row>
    <row r="30" ht="14.25" customHeight="1">
      <c r="A30" s="3" t="s">
        <v>88</v>
      </c>
      <c r="B30" s="4" t="s">
        <v>89</v>
      </c>
      <c r="C30" s="5" t="str">
        <f>IFERROR(__xludf.DUMMYFUNCTION("GOOGLETRANSLATE(A30,""zh-tw"",""en"")"),"Difficulty mother -in -law")</f>
        <v>Difficulty mother -in -law</v>
      </c>
      <c r="D30" s="6" t="s">
        <v>90</v>
      </c>
    </row>
    <row r="31" ht="14.25" customHeight="1">
      <c r="A31" s="12" t="s">
        <v>91</v>
      </c>
      <c r="B31" s="4" t="s">
        <v>92</v>
      </c>
      <c r="C31" s="11" t="str">
        <f>IFERROR(__xludf.DUMMYFUNCTION("GOOGLETRANSLATE(A31,""zh-tw"",""en"")"),"Achievement")</f>
        <v>Achievement</v>
      </c>
      <c r="D31" s="10" t="s">
        <v>93</v>
      </c>
    </row>
    <row r="32" ht="14.25" customHeight="1">
      <c r="A32" s="12" t="s">
        <v>94</v>
      </c>
      <c r="B32" s="4" t="s">
        <v>95</v>
      </c>
      <c r="C32" s="11" t="str">
        <f>IFERROR(__xludf.DUMMYFUNCTION("GOOGLETRANSLATE(A32,""zh-tw"",""en"")"),"Accumulate Ford")</f>
        <v>Accumulate Ford</v>
      </c>
      <c r="D32" s="10" t="s">
        <v>96</v>
      </c>
    </row>
    <row r="33" ht="14.25" customHeight="1">
      <c r="A33" s="12" t="s">
        <v>97</v>
      </c>
      <c r="B33" s="4" t="s">
        <v>95</v>
      </c>
      <c r="C33" s="5" t="str">
        <f>IFERROR(__xludf.DUMMYFUNCTION("GOOGLETRANSLATE(A33,""zh-tw"",""en"")"),"Plant")</f>
        <v>Plant</v>
      </c>
      <c r="D33" s="6" t="s">
        <v>98</v>
      </c>
    </row>
    <row r="34" ht="14.25" customHeight="1">
      <c r="A34" s="12" t="s">
        <v>99</v>
      </c>
      <c r="B34" s="4" t="s">
        <v>100</v>
      </c>
      <c r="C34" s="5" t="str">
        <f>IFERROR(__xludf.DUMMYFUNCTION("GOOGLETRANSLATE(A34,""zh-tw"",""en"")"),"Accumulate wisdom")</f>
        <v>Accumulate wisdom</v>
      </c>
      <c r="D34" s="6" t="s">
        <v>101</v>
      </c>
    </row>
    <row r="35" ht="14.25" customHeight="1">
      <c r="A35" s="12" t="s">
        <v>102</v>
      </c>
      <c r="B35" s="4" t="s">
        <v>103</v>
      </c>
      <c r="C35" s="11" t="str">
        <f>IFERROR(__xludf.DUMMYFUNCTION("GOOGLETRANSLATE(A35,""zh-tw"",""en"")"),"Behavior")</f>
        <v>Behavior</v>
      </c>
      <c r="D35" s="10" t="s">
        <v>104</v>
      </c>
    </row>
    <row r="36" ht="14.25" customHeight="1">
      <c r="A36" s="12" t="s">
        <v>105</v>
      </c>
      <c r="B36" s="4" t="s">
        <v>106</v>
      </c>
      <c r="C36" s="5" t="str">
        <f>IFERROR(__xludf.DUMMYFUNCTION("GOOGLETRANSLATE(A36,""zh-tw"",""en"")"),"Wicked")</f>
        <v>Wicked</v>
      </c>
      <c r="D36" s="13" t="s">
        <v>107</v>
      </c>
    </row>
    <row r="37" ht="14.25" customHeight="1">
      <c r="A37" s="12" t="s">
        <v>108</v>
      </c>
      <c r="B37" s="4" t="s">
        <v>109</v>
      </c>
      <c r="C37" s="11" t="str">
        <f>IFERROR(__xludf.DUMMYFUNCTION("GOOGLETRANSLATE(A37,""zh-tw"",""en"")"),"Good deeds")</f>
        <v>Good deeds</v>
      </c>
      <c r="D37" s="10" t="s">
        <v>110</v>
      </c>
    </row>
    <row r="38" ht="14.25" customHeight="1">
      <c r="A38" s="12" t="s">
        <v>111</v>
      </c>
      <c r="B38" s="4" t="s">
        <v>112</v>
      </c>
      <c r="C38" s="11" t="str">
        <f>IFERROR(__xludf.DUMMYFUNCTION("GOOGLETRANSLATE(A38,""zh-tw"",""en"")"),"trouble")</f>
        <v>trouble</v>
      </c>
      <c r="D38" s="10" t="s">
        <v>113</v>
      </c>
    </row>
    <row r="39" ht="14.25" customHeight="1">
      <c r="A39" s="12" t="s">
        <v>114</v>
      </c>
      <c r="B39" s="4" t="s">
        <v>115</v>
      </c>
      <c r="C39" s="5" t="str">
        <f>IFERROR(__xludf.DUMMYFUNCTION("GOOGLETRANSLATE(A39,""zh-tw"",""en"")"),"No empty to achieve Buddha")</f>
        <v>No empty to achieve Buddha</v>
      </c>
      <c r="D39" s="6" t="s">
        <v>116</v>
      </c>
    </row>
    <row r="40" ht="14.25" customHeight="1">
      <c r="A40" s="12" t="s">
        <v>117</v>
      </c>
      <c r="B40" s="4" t="s">
        <v>118</v>
      </c>
      <c r="C40" s="11" t="str">
        <f>IFERROR(__xludf.DUMMYFUNCTION("GOOGLETRANSLATE(A40,""zh-tw"",""en"")"),"Enlightenment")</f>
        <v>Enlightenment</v>
      </c>
      <c r="D40" s="10" t="s">
        <v>119</v>
      </c>
    </row>
    <row r="41" ht="14.25" customHeight="1">
      <c r="A41" s="12" t="s">
        <v>120</v>
      </c>
      <c r="B41" s="4" t="s">
        <v>121</v>
      </c>
      <c r="C41" s="11" t="str">
        <f>IFERROR(__xludf.DUMMYFUNCTION("GOOGLETRANSLATE(A41,""zh-tw"",""en"")"),"Beings")</f>
        <v>Beings</v>
      </c>
      <c r="D41" s="10" t="s">
        <v>122</v>
      </c>
    </row>
    <row r="42" ht="14.25" customHeight="1">
      <c r="A42" s="12" t="s">
        <v>123</v>
      </c>
      <c r="B42" s="4" t="s">
        <v>124</v>
      </c>
      <c r="C42" s="11" t="str">
        <f>IFERROR(__xludf.DUMMYFUNCTION("GOOGLETRANSLATE(A42,""zh-tw"",""en"")"),"Bodhicitta")</f>
        <v>Bodhicitta</v>
      </c>
      <c r="D42" s="10" t="s">
        <v>124</v>
      </c>
    </row>
    <row r="43" ht="14.25" customHeight="1">
      <c r="A43" s="12" t="s">
        <v>125</v>
      </c>
      <c r="B43" s="4" t="s">
        <v>126</v>
      </c>
      <c r="C43" s="11" t="str">
        <f>IFERROR(__xludf.DUMMYFUNCTION("GOOGLETRANSLATE(A43,""zh-tw"",""en"")"),"Bodhi Sausa")</f>
        <v>Bodhi Sausa</v>
      </c>
      <c r="D43" s="10" t="s">
        <v>126</v>
      </c>
    </row>
    <row r="44" ht="14.25" customHeight="1">
      <c r="A44" s="12" t="s">
        <v>127</v>
      </c>
      <c r="B44" s="4" t="s">
        <v>126</v>
      </c>
      <c r="C44" s="11" t="str">
        <f>IFERROR(__xludf.DUMMYFUNCTION("GOOGLETRANSLATE(A44,""zh-tw"",""en"")"),"Buddha")</f>
        <v>Buddha</v>
      </c>
      <c r="D44" s="10" t="s">
        <v>128</v>
      </c>
    </row>
    <row r="45" ht="14.25" customHeight="1">
      <c r="A45" s="12" t="s">
        <v>129</v>
      </c>
      <c r="B45" s="4" t="s">
        <v>130</v>
      </c>
      <c r="C45" s="11" t="str">
        <f>IFERROR(__xludf.DUMMYFUNCTION("GOOGLETRANSLATE(A45,""zh-tw"",""en"")"),"Bodhisattva sitting posture")</f>
        <v>Bodhisattva sitting posture</v>
      </c>
      <c r="D45" s="10" t="s">
        <v>131</v>
      </c>
    </row>
    <row r="46" ht="14.25" customHeight="1">
      <c r="A46" s="12" t="s">
        <v>132</v>
      </c>
      <c r="B46" s="4" t="s">
        <v>133</v>
      </c>
      <c r="C46" s="11" t="str">
        <f>IFERROR(__xludf.DUMMYFUNCTION("GOOGLETRANSLATE(A46,""zh-tw"",""en"")"),"body")</f>
        <v>body</v>
      </c>
      <c r="D46" s="10" t="s">
        <v>133</v>
      </c>
    </row>
    <row r="47" ht="14.25" customHeight="1">
      <c r="A47" s="12" t="s">
        <v>134</v>
      </c>
      <c r="B47" s="4" t="s">
        <v>135</v>
      </c>
      <c r="C47" s="11" t="str">
        <f>IFERROR(__xludf.DUMMYFUNCTION("GOOGLETRANSLATE(A47,""zh-tw"",""en"")"),"Buddhism")</f>
        <v>Buddhism</v>
      </c>
      <c r="D47" s="10" t="s">
        <v>136</v>
      </c>
    </row>
    <row r="48" ht="14.25" customHeight="1">
      <c r="A48" s="12" t="s">
        <v>137</v>
      </c>
      <c r="B48" s="4" t="s">
        <v>138</v>
      </c>
      <c r="C48" s="11" t="str">
        <f>IFERROR(__xludf.DUMMYFUNCTION("GOOGLETRANSLATE(A48,""zh-tw"",""en"")"),"Bodhisattva")</f>
        <v>Bodhisattva</v>
      </c>
      <c r="D48" s="10" t="s">
        <v>126</v>
      </c>
    </row>
    <row r="49" ht="14.25" customHeight="1">
      <c r="A49" s="12" t="s">
        <v>139</v>
      </c>
      <c r="B49" s="4" t="s">
        <v>140</v>
      </c>
      <c r="C49" s="11" t="str">
        <f>IFERROR(__xludf.DUMMYFUNCTION("GOOGLETRANSLATE(A49,""zh-tw"",""en"")"),"Brightness")</f>
        <v>Brightness</v>
      </c>
      <c r="D49" s="10" t="s">
        <v>140</v>
      </c>
    </row>
    <row r="50" ht="14.25" customHeight="1">
      <c r="A50" s="12" t="s">
        <v>141</v>
      </c>
      <c r="B50" s="4" t="s">
        <v>142</v>
      </c>
      <c r="C50" s="11" t="str">
        <f>IFERROR(__xludf.DUMMYFUNCTION("GOOGLETRANSLATE(A50,""zh-tw"",""en"")"),"bright")</f>
        <v>bright</v>
      </c>
      <c r="D50" s="10" t="s">
        <v>143</v>
      </c>
    </row>
    <row r="51" ht="14.25" customHeight="1">
      <c r="A51" s="12" t="s">
        <v>144</v>
      </c>
      <c r="B51" s="4" t="s">
        <v>145</v>
      </c>
      <c r="C51" s="11" t="str">
        <f>IFERROR(__xludf.DUMMYFUNCTION("GOOGLETRANSLATE(A51,""zh-tw"",""en"")"),"mercy")</f>
        <v>mercy</v>
      </c>
      <c r="D51" s="10" t="s">
        <v>146</v>
      </c>
    </row>
    <row r="52" ht="14.25" customHeight="1">
      <c r="A52" s="12" t="s">
        <v>147</v>
      </c>
      <c r="B52" s="4" t="s">
        <v>148</v>
      </c>
      <c r="C52" s="11" t="str">
        <f>IFERROR(__xludf.DUMMYFUNCTION("GOOGLETRANSLATE(A52,""zh-tw"",""en"")"),"knowledge")</f>
        <v>knowledge</v>
      </c>
      <c r="D52" s="10" t="s">
        <v>149</v>
      </c>
    </row>
    <row r="53" ht="14.25" customHeight="1">
      <c r="A53" s="12" t="s">
        <v>150</v>
      </c>
      <c r="B53" s="4" t="s">
        <v>151</v>
      </c>
      <c r="C53" s="5" t="str">
        <f>IFERROR(__xludf.DUMMYFUNCTION("GOOGLETRANSLATE(A53,""zh-tw"",""en"")"),"Air -run mother")</f>
        <v>Air -run mother</v>
      </c>
      <c r="D53" s="6" t="s">
        <v>151</v>
      </c>
    </row>
    <row r="54" ht="14.25" customHeight="1">
      <c r="A54" s="12" t="s">
        <v>152</v>
      </c>
      <c r="B54" s="4" t="s">
        <v>153</v>
      </c>
      <c r="C54" s="11" t="str">
        <f>IFERROR(__xludf.DUMMYFUNCTION("GOOGLETRANSLATE(A54,""zh-tw"",""en"")"),"Pariṇāmanā")</f>
        <v>Pariṇāmanā</v>
      </c>
      <c r="D54" s="10" t="s">
        <v>154</v>
      </c>
    </row>
    <row r="55" ht="14.25" customHeight="1">
      <c r="A55" s="12" t="s">
        <v>155</v>
      </c>
      <c r="B55" s="4" t="s">
        <v>156</v>
      </c>
      <c r="C55" s="11" t="str">
        <f>IFERROR(__xludf.DUMMYFUNCTION("GOOGLETRANSLATE(A55,""zh-tw"",""en"")"),"Dharma")</f>
        <v>Dharma</v>
      </c>
      <c r="D55" s="10" t="s">
        <v>156</v>
      </c>
    </row>
    <row r="56" ht="14.25" customHeight="1">
      <c r="A56" s="12" t="s">
        <v>157</v>
      </c>
      <c r="B56" s="4" t="s">
        <v>158</v>
      </c>
      <c r="C56" s="5" t="str">
        <f>IFERROR(__xludf.DUMMYFUNCTION("GOOGLETRANSLATE(A56,""zh-tw"",""en"")"),"Law body")</f>
        <v>Law body</v>
      </c>
      <c r="D56" s="6" t="s">
        <v>159</v>
      </c>
    </row>
    <row r="57" ht="14.25" customHeight="1">
      <c r="A57" s="12" t="s">
        <v>160</v>
      </c>
      <c r="B57" s="4" t="s">
        <v>161</v>
      </c>
      <c r="C57" s="11" t="str">
        <f>IFERROR(__xludf.DUMMYFUNCTION("GOOGLETRANSLATE(A57,""zh-tw"",""en"")"),"King Kong")</f>
        <v>King Kong</v>
      </c>
      <c r="D57" s="10" t="s">
        <v>162</v>
      </c>
    </row>
    <row r="58" ht="14.25" customHeight="1">
      <c r="A58" s="12" t="s">
        <v>163</v>
      </c>
      <c r="B58" s="4" t="s">
        <v>164</v>
      </c>
      <c r="C58" s="5" t="str">
        <f>IFERROR(__xludf.DUMMYFUNCTION("GOOGLETRANSLATE(A58,""zh-tw"",""en"")"),"Pour")</f>
        <v>Pour</v>
      </c>
      <c r="D58" s="6" t="s">
        <v>164</v>
      </c>
    </row>
    <row r="59" ht="14.25" customHeight="1">
      <c r="A59" s="12" t="s">
        <v>165</v>
      </c>
      <c r="B59" s="4" t="s">
        <v>166</v>
      </c>
      <c r="C59" s="5" t="str">
        <f>IFERROR(__xludf.DUMMYFUNCTION("GOOGLETRANSLATE(A59,""zh-tw"",""en"")"),"Kasuda")</f>
        <v>Kasuda</v>
      </c>
      <c r="D59" s="6" t="s">
        <v>166</v>
      </c>
    </row>
    <row r="60" ht="14.25" customHeight="1">
      <c r="A60" s="12" t="s">
        <v>167</v>
      </c>
      <c r="B60" s="4" t="s">
        <v>168</v>
      </c>
      <c r="C60" s="5" t="str">
        <f>IFERROR(__xludf.DUMMYFUNCTION("GOOGLETRANSLATE(A60,""zh-tw"",""en"")"),"Karbin")</f>
        <v>Karbin</v>
      </c>
      <c r="D60" s="6" t="s">
        <v>168</v>
      </c>
    </row>
    <row r="61" ht="14.25" customHeight="1">
      <c r="A61" s="12" t="s">
        <v>169</v>
      </c>
      <c r="B61" s="4" t="s">
        <v>170</v>
      </c>
      <c r="C61" s="5" t="str">
        <f>IFERROR(__xludf.DUMMYFUNCTION("GOOGLETRANSLATE(A61,""zh-tw"",""en"")"),"Calamity")</f>
        <v>Calamity</v>
      </c>
      <c r="D61" s="13" t="s">
        <v>171</v>
      </c>
    </row>
    <row r="62" ht="14.25" customHeight="1">
      <c r="A62" s="12" t="s">
        <v>172</v>
      </c>
      <c r="B62" s="4" t="s">
        <v>173</v>
      </c>
      <c r="C62" s="11" t="str">
        <f>IFERROR(__xludf.DUMMYFUNCTION("GOOGLETRANSLATE(A62,""zh-tw"",""en"")"),"industry")</f>
        <v>industry</v>
      </c>
      <c r="D62" s="10" t="s">
        <v>174</v>
      </c>
    </row>
    <row r="63" ht="14.25" customHeight="1">
      <c r="A63" s="12" t="s">
        <v>175</v>
      </c>
      <c r="B63" s="4" t="s">
        <v>176</v>
      </c>
      <c r="C63" s="11" t="str">
        <f>IFERROR(__xludf.DUMMYFUNCTION("GOOGLETRANSLATE(A63,""zh-tw"",""en"")"),"Guru")</f>
        <v>Guru</v>
      </c>
      <c r="D63" s="10" t="s">
        <v>177</v>
      </c>
    </row>
    <row r="64" ht="14.25" customHeight="1">
      <c r="A64" s="12" t="s">
        <v>178</v>
      </c>
      <c r="B64" s="4" t="s">
        <v>179</v>
      </c>
      <c r="C64" s="11" t="str">
        <f>IFERROR(__xludf.DUMMYFUNCTION("GOOGLETRANSLATE(A64,""zh-tw"",""en"")"),"Big Love")</f>
        <v>Big Love</v>
      </c>
      <c r="D64" s="9" t="s">
        <v>180</v>
      </c>
    </row>
    <row r="65" ht="14.25" customHeight="1">
      <c r="A65" s="12" t="s">
        <v>181</v>
      </c>
      <c r="B65" s="4" t="s">
        <v>182</v>
      </c>
      <c r="C65" s="11" t="str">
        <f>IFERROR(__xludf.DUMMYFUNCTION("GOOGLETRANSLATE(A65,""zh-tw"",""en"")"),"Mandala")</f>
        <v>Mandala</v>
      </c>
      <c r="D65" s="10" t="s">
        <v>182</v>
      </c>
    </row>
    <row r="66" ht="14.25" customHeight="1">
      <c r="A66" s="12" t="s">
        <v>183</v>
      </c>
      <c r="B66" s="4" t="s">
        <v>184</v>
      </c>
      <c r="C66" s="5" t="str">
        <f>IFERROR(__xludf.DUMMYFUNCTION("GOOGLETRANSLATE(A66,""zh-tw"",""en"")"),"Xian Manda")</f>
        <v>Xian Manda</v>
      </c>
      <c r="D66" s="6" t="s">
        <v>185</v>
      </c>
    </row>
    <row r="67" ht="14.25" customHeight="1">
      <c r="A67" s="12" t="s">
        <v>186</v>
      </c>
      <c r="B67" s="4" t="s">
        <v>187</v>
      </c>
      <c r="C67" s="5" t="str">
        <f>IFERROR(__xludf.DUMMYFUNCTION("GOOGLETRANSLATE(A67,""zh-tw"",""en"")"),"Manjushri Bodhisattva")</f>
        <v>Manjushri Bodhisattva</v>
      </c>
      <c r="D67" s="6" t="s">
        <v>187</v>
      </c>
    </row>
    <row r="68" ht="14.25" customHeight="1">
      <c r="A68" s="12" t="s">
        <v>188</v>
      </c>
      <c r="B68" s="4" t="s">
        <v>189</v>
      </c>
      <c r="C68" s="11" t="str">
        <f>IFERROR(__xludf.DUMMYFUNCTION("GOOGLETRANSLATE(A68,""zh-tw"",""en"")"),"Mantra")</f>
        <v>Mantra</v>
      </c>
      <c r="D68" s="9" t="s">
        <v>189</v>
      </c>
    </row>
    <row r="69" ht="14.25" customHeight="1">
      <c r="A69" s="12" t="s">
        <v>190</v>
      </c>
      <c r="B69" s="4" t="s">
        <v>189</v>
      </c>
      <c r="C69" s="5" t="str">
        <f>IFERROR(__xludf.DUMMYFUNCTION("GOOGLETRANSLATE(A69,""zh-tw"",""en"")"),"Mantra")</f>
        <v>Mantra</v>
      </c>
      <c r="D69" s="6" t="s">
        <v>191</v>
      </c>
    </row>
    <row r="70" ht="14.25" customHeight="1">
      <c r="A70" s="12" t="s">
        <v>192</v>
      </c>
      <c r="B70" s="4" t="s">
        <v>193</v>
      </c>
      <c r="C70" s="11" t="str">
        <f>IFERROR(__xludf.DUMMYFUNCTION("GOOGLETRANSLATE(A70,""zh-tw"",""en"")"),"Heart")</f>
        <v>Heart</v>
      </c>
      <c r="D70" s="8" t="s">
        <v>194</v>
      </c>
    </row>
    <row r="71" ht="14.25" customHeight="1">
      <c r="A71" s="12" t="s">
        <v>195</v>
      </c>
      <c r="B71" s="4" t="s">
        <v>196</v>
      </c>
      <c r="C71" s="11" t="str">
        <f>IFERROR(__xludf.DUMMYFUNCTION("GOOGLETRANSLATE(A71,""zh-tw"",""en"")"),"Handprint")</f>
        <v>Handprint</v>
      </c>
      <c r="D71" s="10" t="s">
        <v>197</v>
      </c>
    </row>
    <row r="72" ht="14.25" customHeight="1">
      <c r="A72" s="12" t="s">
        <v>198</v>
      </c>
      <c r="B72" s="4" t="s">
        <v>199</v>
      </c>
      <c r="C72" s="5" t="str">
        <f>IFERROR(__xludf.DUMMYFUNCTION("GOOGLETRANSLATE(A72,""zh-tw"",""en"")"),"Incarnation")</f>
        <v>Incarnation</v>
      </c>
      <c r="D72" s="6" t="s">
        <v>200</v>
      </c>
    </row>
    <row r="73" ht="14.25" customHeight="1">
      <c r="A73" s="12" t="s">
        <v>201</v>
      </c>
      <c r="B73" s="4" t="s">
        <v>202</v>
      </c>
      <c r="C73" s="5" t="str">
        <f>IFERROR(__xludf.DUMMYFUNCTION("GOOGLETRANSLATE(A73,""zh-tw"",""en"")"),"Prajna Polko")</f>
        <v>Prajna Polko</v>
      </c>
      <c r="D73" s="6" t="s">
        <v>202</v>
      </c>
    </row>
    <row r="74" ht="14.25" customHeight="1">
      <c r="A74" s="12" t="s">
        <v>203</v>
      </c>
      <c r="B74" s="4" t="s">
        <v>202</v>
      </c>
      <c r="C74" s="5" t="str">
        <f>IFERROR(__xludf.DUMMYFUNCTION("GOOGLETRANSLATE(A74,""zh-tw"",""en"")"),"Wisdom Buddha")</f>
        <v>Wisdom Buddha</v>
      </c>
      <c r="D74" s="6" t="s">
        <v>204</v>
      </c>
    </row>
    <row r="75" ht="14.25" customHeight="1">
      <c r="A75" s="12" t="s">
        <v>205</v>
      </c>
      <c r="B75" s="4" t="s">
        <v>206</v>
      </c>
      <c r="C75" s="5" t="str">
        <f>IFERROR(__xludf.DUMMYFUNCTION("GOOGLETRANSLATE(A75,""zh-tw"",""en"")"),"Protect the law")</f>
        <v>Protect the law</v>
      </c>
      <c r="D75" s="6" t="s">
        <v>206</v>
      </c>
    </row>
    <row r="76" ht="14.25" customHeight="1">
      <c r="A76" s="12" t="s">
        <v>207</v>
      </c>
      <c r="B76" s="4" t="s">
        <v>208</v>
      </c>
      <c r="C76" s="11" t="str">
        <f>IFERROR(__xludf.DUMMYFUNCTION("GOOGLETRANSLATE(A76,""zh-tw"",""en"")"),"Pure land")</f>
        <v>Pure land</v>
      </c>
      <c r="D76" s="10" t="s">
        <v>209</v>
      </c>
    </row>
    <row r="77" ht="14.25" customHeight="1">
      <c r="A77" s="12" t="s">
        <v>210</v>
      </c>
      <c r="B77" s="4" t="s">
        <v>211</v>
      </c>
      <c r="C77" s="5" t="str">
        <f>IFERROR(__xludf.DUMMYFUNCTION("GOOGLETRANSLATE(A77,""zh-tw"",""en"")"),"Pure")</f>
        <v>Pure</v>
      </c>
      <c r="D77" s="6" t="s">
        <v>212</v>
      </c>
    </row>
    <row r="78" ht="14.25" customHeight="1">
      <c r="A78" s="12" t="s">
        <v>213</v>
      </c>
      <c r="B78" s="4" t="s">
        <v>214</v>
      </c>
      <c r="C78" s="11" t="str">
        <f>IFERROR(__xludf.DUMMYFUNCTION("GOOGLETRANSLATE(A78,""zh-tw"",""en"")"),"Purify")</f>
        <v>Purify</v>
      </c>
      <c r="D78" s="10" t="s">
        <v>215</v>
      </c>
    </row>
    <row r="79" ht="14.25" customHeight="1">
      <c r="A79" s="12" t="s">
        <v>216</v>
      </c>
      <c r="B79" s="4" t="s">
        <v>217</v>
      </c>
      <c r="C79" s="11" t="str">
        <f>IFERROR(__xludf.DUMMYFUNCTION("GOOGLETRANSLATE(A79,""zh-tw"",""en"")"),"Shakyamoni Buddha")</f>
        <v>Shakyamoni Buddha</v>
      </c>
      <c r="D79" s="10" t="s">
        <v>218</v>
      </c>
    </row>
    <row r="80" ht="14.25" customHeight="1">
      <c r="A80" s="12" t="s">
        <v>219</v>
      </c>
      <c r="B80" s="4" t="s">
        <v>220</v>
      </c>
      <c r="C80" s="5" t="str">
        <f>IFERROR(__xludf.DUMMYFUNCTION("GOOGLETRANSLATE(A80,""zh-tw"",""en"")"),"Report")</f>
        <v>Report</v>
      </c>
      <c r="D80" s="6" t="s">
        <v>221</v>
      </c>
    </row>
    <row r="81" ht="14.25" customHeight="1">
      <c r="A81" s="12" t="s">
        <v>222</v>
      </c>
      <c r="B81" s="4" t="s">
        <v>223</v>
      </c>
      <c r="C81" s="11" t="str">
        <f>IFERROR(__xludf.DUMMYFUNCTION("GOOGLETRANSLATE(A81,""zh-tw"",""en"")"),"Reincarnation")</f>
        <v>Reincarnation</v>
      </c>
      <c r="D81" s="10" t="s">
        <v>224</v>
      </c>
    </row>
    <row r="82" ht="14.25" customHeight="1">
      <c r="A82" s="12" t="s">
        <v>225</v>
      </c>
      <c r="B82" s="4" t="s">
        <v>226</v>
      </c>
      <c r="C82" s="11" t="str">
        <f>IFERROR(__xludf.DUMMYFUNCTION("GOOGLETRANSLATE(A82,""zh-tw"",""en"")"),"Sangha")</f>
        <v>Sangha</v>
      </c>
      <c r="D82" s="10" t="s">
        <v>226</v>
      </c>
    </row>
    <row r="83" ht="14.25" customHeight="1">
      <c r="A83" s="12" t="s">
        <v>227</v>
      </c>
      <c r="B83" s="4" t="s">
        <v>228</v>
      </c>
      <c r="C83" s="5" t="str">
        <f>IFERROR(__xludf.DUMMYFUNCTION("GOOGLETRANSLATE(A83,""zh-tw"",""en"")"),"Seven support")</f>
        <v>Seven support</v>
      </c>
      <c r="D83" s="6" t="s">
        <v>229</v>
      </c>
    </row>
    <row r="84" ht="14.25" customHeight="1">
      <c r="A84" s="12" t="s">
        <v>230</v>
      </c>
      <c r="B84" s="4" t="s">
        <v>228</v>
      </c>
      <c r="C84" s="5" t="str">
        <f>IFERROR(__xludf.DUMMYFUNCTION("GOOGLETRANSLATE(A84,""zh-tw"",""en"")"),"Seven branch prayers")</f>
        <v>Seven branch prayers</v>
      </c>
      <c r="D84" s="6" t="s">
        <v>231</v>
      </c>
    </row>
    <row r="85" ht="14.25" customHeight="1">
      <c r="A85" s="12" t="s">
        <v>232</v>
      </c>
      <c r="B85" s="4" t="s">
        <v>233</v>
      </c>
      <c r="C85" s="5" t="str">
        <f>IFERROR(__xludf.DUMMYFUNCTION("GOOGLETRANSLATE(A85,""zh-tw"",""en"")"),"Facilitation")</f>
        <v>Facilitation</v>
      </c>
      <c r="D85" s="6" t="s">
        <v>234</v>
      </c>
    </row>
    <row r="86" ht="14.25" customHeight="1">
      <c r="A86" s="12" t="s">
        <v>235</v>
      </c>
      <c r="B86" s="4" t="s">
        <v>236</v>
      </c>
      <c r="C86" s="11" t="str">
        <f>IFERROR(__xludf.DUMMYFUNCTION("GOOGLETRANSLATE(A86,""zh-tw"",""en"")"),"bitter")</f>
        <v>bitter</v>
      </c>
      <c r="D86" s="10" t="s">
        <v>237</v>
      </c>
    </row>
    <row r="87" ht="14.25" customHeight="1">
      <c r="A87" s="12" t="s">
        <v>238</v>
      </c>
      <c r="B87" s="4" t="s">
        <v>239</v>
      </c>
      <c r="C87" s="5" t="str">
        <f>IFERROR(__xludf.DUMMYFUNCTION("GOOGLETRANSLATE(A87,""zh-tw"",""en"")"),"Humane pain")</f>
        <v>Humane pain</v>
      </c>
      <c r="D87" s="6" t="s">
        <v>240</v>
      </c>
    </row>
    <row r="88" ht="14.25" customHeight="1">
      <c r="A88" s="12" t="s">
        <v>241</v>
      </c>
      <c r="B88" s="4" t="s">
        <v>242</v>
      </c>
      <c r="C88" s="11" t="str">
        <f>IFERROR(__xludf.DUMMYFUNCTION("GOOGLETRANSLATE(A88,""zh-tw"",""en"")"),"Dependence")</f>
        <v>Dependence</v>
      </c>
      <c r="D88" s="10" t="s">
        <v>243</v>
      </c>
    </row>
    <row r="89" ht="14.25" customHeight="1">
      <c r="A89" s="12" t="s">
        <v>244</v>
      </c>
      <c r="B89" s="4" t="s">
        <v>245</v>
      </c>
      <c r="C89" s="11" t="str">
        <f>IFERROR(__xludf.DUMMYFUNCTION("GOOGLETRANSLATE(A89,""zh-tw"",""en"")"),"through")</f>
        <v>through</v>
      </c>
      <c r="D89" s="10" t="s">
        <v>246</v>
      </c>
    </row>
    <row r="90" ht="14.25" customHeight="1">
      <c r="A90" s="12" t="s">
        <v>247</v>
      </c>
      <c r="B90" s="4" t="s">
        <v>248</v>
      </c>
      <c r="C90" s="11" t="str">
        <f>IFERROR(__xludf.DUMMYFUNCTION("GOOGLETRANSLATE(A90,""zh-tw"",""en"")"),"Convert")</f>
        <v>Convert</v>
      </c>
      <c r="D90" s="10" t="s">
        <v>249</v>
      </c>
    </row>
    <row r="91" ht="14.25" customHeight="1">
      <c r="A91" s="12" t="s">
        <v>250</v>
      </c>
      <c r="B91" s="4" t="s">
        <v>251</v>
      </c>
      <c r="C91" s="11" t="str">
        <f>IFERROR(__xludf.DUMMYFUNCTION("GOOGLETRANSLATE(A91,""zh-tw"",""en"")"),"Continue")</f>
        <v>Continue</v>
      </c>
      <c r="D91" s="10" t="s">
        <v>252</v>
      </c>
      <c r="K91" s="5"/>
    </row>
    <row r="92" ht="14.25" customHeight="1">
      <c r="A92" s="12" t="s">
        <v>253</v>
      </c>
      <c r="B92" s="4" t="s">
        <v>254</v>
      </c>
      <c r="C92" s="11" t="str">
        <f>IFERROR(__xludf.DUMMYFUNCTION("GOOGLETRANSLATE(A92,""zh-tw"",""en"")"),"Hidden")</f>
        <v>Hidden</v>
      </c>
      <c r="D92" s="10" t="s">
        <v>254</v>
      </c>
    </row>
    <row r="93" ht="14.25" customHeight="1">
      <c r="A93" s="12" t="s">
        <v>255</v>
      </c>
      <c r="B93" s="4" t="s">
        <v>256</v>
      </c>
      <c r="C93" s="11" t="str">
        <f>IFERROR(__xludf.DUMMYFUNCTION("GOOGLETRANSLATE(A93,""zh-tw"",""en"")"),"Thangka")</f>
        <v>Thangka</v>
      </c>
      <c r="D93" s="10" t="s">
        <v>257</v>
      </c>
    </row>
    <row r="94" ht="14.25" customHeight="1">
      <c r="A94" s="12" t="s">
        <v>258</v>
      </c>
      <c r="B94" s="4" t="s">
        <v>259</v>
      </c>
      <c r="C94" s="11" t="str">
        <f>IFERROR(__xludf.DUMMYFUNCTION("GOOGLETRANSLATE(A94,""zh-tw"",""en"")"),"Meal")</f>
        <v>Meal</v>
      </c>
      <c r="D94" s="10" t="s">
        <v>260</v>
      </c>
    </row>
    <row r="95" ht="14.25" customHeight="1">
      <c r="A95" s="12" t="s">
        <v>261</v>
      </c>
      <c r="B95" s="4" t="s">
        <v>259</v>
      </c>
      <c r="C95" s="11" t="str">
        <f>IFERROR(__xludf.DUMMYFUNCTION("GOOGLETRANSLATE(A95,""zh-tw"",""en"")"),"Doma")</f>
        <v>Doma</v>
      </c>
      <c r="D95" s="10" t="s">
        <v>262</v>
      </c>
    </row>
    <row r="96" ht="14.25" customHeight="1">
      <c r="A96" s="12" t="s">
        <v>263</v>
      </c>
      <c r="B96" s="4" t="s">
        <v>264</v>
      </c>
      <c r="C96" s="5" t="str">
        <f>IFERROR(__xludf.DUMMYFUNCTION("GOOGLETRANSLATE(A96,""zh-tw"",""en"")"),"Liberate three doors")</f>
        <v>Liberate three doors</v>
      </c>
      <c r="D96" s="6" t="s">
        <v>265</v>
      </c>
    </row>
    <row r="97" ht="14.25" customHeight="1">
      <c r="A97" s="12" t="s">
        <v>266</v>
      </c>
      <c r="B97" s="4" t="s">
        <v>267</v>
      </c>
      <c r="C97" s="5" t="str">
        <f>IFERROR(__xludf.DUMMYFUNCTION("GOOGLETRANSLATE(A97,""zh-tw"",""en"")"),"Three hours")</f>
        <v>Three hours</v>
      </c>
      <c r="D97" s="6" t="s">
        <v>268</v>
      </c>
    </row>
    <row r="98" ht="14.25" customHeight="1">
      <c r="A98" s="12" t="s">
        <v>269</v>
      </c>
      <c r="B98" s="4" t="s">
        <v>270</v>
      </c>
      <c r="C98" s="11" t="str">
        <f>IFERROR(__xludf.DUMMYFUNCTION("GOOGLETRANSLATE(A98,""zh-tw"",""en"")"),"Three realms")</f>
        <v>Three realms</v>
      </c>
      <c r="D98" s="10" t="s">
        <v>271</v>
      </c>
    </row>
    <row r="99" ht="14.25" customHeight="1">
      <c r="A99" s="12" t="s">
        <v>272</v>
      </c>
      <c r="B99" s="4" t="s">
        <v>273</v>
      </c>
      <c r="C99" s="5" t="str">
        <f>IFERROR(__xludf.DUMMYFUNCTION("GOOGLETRANSLATE(A99,""zh-tw"",""en"")"),"Two times")</f>
        <v>Two times</v>
      </c>
      <c r="D99" s="7" t="s">
        <v>274</v>
      </c>
    </row>
    <row r="100" ht="14.25" customHeight="1">
      <c r="A100" s="12" t="s">
        <v>275</v>
      </c>
      <c r="B100" s="4" t="s">
        <v>276</v>
      </c>
      <c r="C100" s="11" t="str">
        <f>IFERROR(__xludf.DUMMYFUNCTION("GOOGLETRANSLATE(A100,""zh-tw"",""en"")"),"Two truths")</f>
        <v>Two truths</v>
      </c>
      <c r="D100" s="10" t="s">
        <v>277</v>
      </c>
    </row>
    <row r="101" ht="14.25" customHeight="1">
      <c r="A101" s="12" t="s">
        <v>278</v>
      </c>
      <c r="B101" s="4" t="s">
        <v>276</v>
      </c>
      <c r="C101" s="5" t="str">
        <f>IFERROR(__xludf.DUMMYFUNCTION("GOOGLETRANSLATE(A101,""zh-tw"",""en"")"),"Second")</f>
        <v>Second</v>
      </c>
      <c r="D101" s="6" t="s">
        <v>279</v>
      </c>
    </row>
    <row r="102" ht="14.25" customHeight="1">
      <c r="A102" s="12" t="s">
        <v>280</v>
      </c>
      <c r="B102" s="4" t="s">
        <v>281</v>
      </c>
      <c r="C102" s="5" t="str">
        <f>IFERROR(__xludf.DUMMYFUNCTION("GOOGLETRANSLATE(A102,""zh-tw"",""en"")"),"King Kong sitting position")</f>
        <v>King Kong sitting position</v>
      </c>
      <c r="D102" s="6" t="s">
        <v>282</v>
      </c>
      <c r="G102" s="5"/>
    </row>
    <row r="103" ht="14.25" customHeight="1">
      <c r="A103" s="12" t="s">
        <v>283</v>
      </c>
      <c r="B103" s="4" t="s">
        <v>281</v>
      </c>
      <c r="C103" s="5" t="str">
        <f>IFERROR(__xludf.DUMMYFUNCTION("GOOGLETRANSLATE(A103,""zh-tw"",""en"")"),"King Kong")</f>
        <v>King Kong</v>
      </c>
      <c r="D103" s="6" t="s">
        <v>284</v>
      </c>
    </row>
    <row r="104" ht="14.25" customHeight="1">
      <c r="A104" s="12" t="s">
        <v>285</v>
      </c>
      <c r="B104" s="4" t="s">
        <v>281</v>
      </c>
      <c r="C104" s="5" t="str">
        <f>IFERROR(__xludf.DUMMYFUNCTION("GOOGLETRANSLATE(A104,""zh-tw"",""en"")"),"Double disk")</f>
        <v>Double disk</v>
      </c>
      <c r="D104" s="6" t="s">
        <v>286</v>
      </c>
    </row>
    <row r="105" ht="14.25" customHeight="1">
      <c r="A105" s="12" t="s">
        <v>287</v>
      </c>
      <c r="B105" s="4" t="s">
        <v>281</v>
      </c>
      <c r="C105" s="5" t="str">
        <f>IFERROR(__xludf.DUMMYFUNCTION("GOOGLETRANSLATE(A105,""zh-tw"",""en"")"),"Lotus sitting posture")</f>
        <v>Lotus sitting posture</v>
      </c>
      <c r="D105" s="6" t="s">
        <v>288</v>
      </c>
    </row>
    <row r="106" ht="14.25" customHeight="1">
      <c r="A106" s="12" t="s">
        <v>289</v>
      </c>
      <c r="B106" s="4" t="s">
        <v>290</v>
      </c>
      <c r="C106" s="5" t="str">
        <f>IFERROR(__xludf.DUMMYFUNCTION("GOOGLETRANSLATE(A106,""zh-tw"",""en"")"),"King Kong")</f>
        <v>King Kong</v>
      </c>
      <c r="D106" s="6" t="s">
        <v>290</v>
      </c>
    </row>
    <row r="107" ht="14.25" customHeight="1">
      <c r="A107" s="12" t="s">
        <v>291</v>
      </c>
      <c r="B107" s="4" t="s">
        <v>292</v>
      </c>
      <c r="C107" s="5" t="str">
        <f>IFERROR(__xludf.DUMMYFUNCTION("GOOGLETRANSLATE(A107,""zh-tw"",""en"")"),"Obstacle")</f>
        <v>Obstacle</v>
      </c>
      <c r="D107" s="6" t="s">
        <v>293</v>
      </c>
    </row>
    <row r="108" ht="14.25" customHeight="1">
      <c r="A108" s="12" t="s">
        <v>294</v>
      </c>
      <c r="B108" s="4" t="s">
        <v>295</v>
      </c>
      <c r="C108" s="5" t="str">
        <f>IFERROR(__xludf.DUMMYFUNCTION("GOOGLETRANSLATE(A108,""zh-tw"",""en"")"),"Think")</f>
        <v>Think</v>
      </c>
      <c r="D108" s="6" t="s">
        <v>296</v>
      </c>
    </row>
    <row r="109" ht="14.25" customHeight="1">
      <c r="A109" s="12" t="s">
        <v>297</v>
      </c>
      <c r="B109" s="4" t="s">
        <v>298</v>
      </c>
      <c r="C109" s="11" t="str">
        <f>IFERROR(__xludf.DUMMYFUNCTION("GOOGLETRANSLATE(A109,""zh-tw"",""en"")"),"Deity")</f>
        <v>Deity</v>
      </c>
      <c r="D109" s="10" t="s">
        <v>299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劉洸昕</dc:creator>
</cp:coreProperties>
</file>