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zaSQJt8fzj/79G7lytybSLyGNiw=="/>
    </ext>
  </extLst>
</workbook>
</file>

<file path=xl/sharedStrings.xml><?xml version="1.0" encoding="utf-8"?>
<sst xmlns="http://schemas.openxmlformats.org/spreadsheetml/2006/main" count="329" uniqueCount="293">
  <si>
    <t>zh-tw</t>
  </si>
  <si>
    <t>en</t>
  </si>
  <si>
    <t>Google Translate</t>
  </si>
  <si>
    <t>阿努瑜伽</t>
  </si>
  <si>
    <t>Anuyoga</t>
  </si>
  <si>
    <t>阿羅漢</t>
  </si>
  <si>
    <t>arhat</t>
  </si>
  <si>
    <t>聖者</t>
  </si>
  <si>
    <t>arya</t>
  </si>
  <si>
    <t>比丘</t>
  </si>
  <si>
    <t>bhikshu</t>
  </si>
  <si>
    <t>比丘尼</t>
  </si>
  <si>
    <t>bhikshuni</t>
  </si>
  <si>
    <t>菩薩戒</t>
  </si>
  <si>
    <t>bodhisattva</t>
  </si>
  <si>
    <t>菩提心戒</t>
  </si>
  <si>
    <t>bodhichitta vow</t>
  </si>
  <si>
    <t>遙喚上師</t>
  </si>
  <si>
    <t>calling the lama from afar</t>
  </si>
  <si>
    <t>脈、氣、明點</t>
  </si>
  <si>
    <t>channels, winds, and essential nuclei</t>
  </si>
  <si>
    <t>藏袍</t>
  </si>
  <si>
    <t>chuba</t>
  </si>
  <si>
    <t>秋巴</t>
  </si>
  <si>
    <t>圓滿次第</t>
  </si>
  <si>
    <t>completion stage</t>
  </si>
  <si>
    <t>狂慧</t>
  </si>
  <si>
    <t>crazy wisdom</t>
  </si>
  <si>
    <t>生起次第</t>
  </si>
  <si>
    <t>creation stage</t>
  </si>
  <si>
    <t>法</t>
  </si>
  <si>
    <t>dharma</t>
  </si>
  <si>
    <t>佛法</t>
  </si>
  <si>
    <t>正法</t>
  </si>
  <si>
    <t>甘露法藥</t>
  </si>
  <si>
    <t>dharma nectar medicine</t>
  </si>
  <si>
    <t>甘露丸</t>
  </si>
  <si>
    <t>護法</t>
  </si>
  <si>
    <t>dharma protector</t>
  </si>
  <si>
    <t>法身舍利</t>
  </si>
  <si>
    <t>dharmakaya relic</t>
  </si>
  <si>
    <t>竹千大法會</t>
  </si>
  <si>
    <t>drubchen</t>
  </si>
  <si>
    <t>大圓滿</t>
  </si>
  <si>
    <t>Dzogchen</t>
  </si>
  <si>
    <t>Great Perfection</t>
  </si>
  <si>
    <t>八大車乘</t>
  </si>
  <si>
    <t>Eight Great Chariots</t>
  </si>
  <si>
    <t>八大嘿魯嘎</t>
  </si>
  <si>
    <t>eight herukas</t>
  </si>
  <si>
    <t>八大法行</t>
  </si>
  <si>
    <t>八儀軌法教</t>
  </si>
  <si>
    <t>kabgye</t>
  </si>
  <si>
    <t>八大修持傳承</t>
  </si>
  <si>
    <t>eight practice lineages</t>
  </si>
  <si>
    <t>八大持明者</t>
  </si>
  <si>
    <t>eight vidyadharas</t>
  </si>
  <si>
    <t>五濁</t>
  </si>
  <si>
    <t>five impurities</t>
  </si>
  <si>
    <t>五觀想</t>
  </si>
  <si>
    <t>five visualizations</t>
  </si>
  <si>
    <t>四事業</t>
  </si>
  <si>
    <t>four actions</t>
  </si>
  <si>
    <t>four activities</t>
  </si>
  <si>
    <t>四攝法</t>
  </si>
  <si>
    <t>four attractive behaviors</t>
  </si>
  <si>
    <t>四攝事</t>
  </si>
  <si>
    <t>四攝行</t>
  </si>
  <si>
    <t>四魔</t>
  </si>
  <si>
    <t>four demon evils</t>
  </si>
  <si>
    <t>四盡</t>
  </si>
  <si>
    <t>four endings</t>
  </si>
  <si>
    <t>四恆財</t>
  </si>
  <si>
    <t>four everlasting wealth</t>
  </si>
  <si>
    <t>四無畏</t>
  </si>
  <si>
    <t>four fearless states</t>
  </si>
  <si>
    <t>四啓悟</t>
  </si>
  <si>
    <t>inspirations</t>
  </si>
  <si>
    <t>四燈</t>
  </si>
  <si>
    <t>four lamps</t>
  </si>
  <si>
    <t>四釘</t>
  </si>
  <si>
    <t>four nails</t>
  </si>
  <si>
    <t>四力</t>
  </si>
  <si>
    <t>four powers</t>
  </si>
  <si>
    <t>四相</t>
  </si>
  <si>
    <t>four visions</t>
  </si>
  <si>
    <t>四眾</t>
  </si>
  <si>
    <t>fourfold retinue</t>
  </si>
  <si>
    <t>薈供</t>
  </si>
  <si>
    <t>ganachakra</t>
  </si>
  <si>
    <t>薈供輪</t>
  </si>
  <si>
    <t>銅色吉祥山</t>
  </si>
  <si>
    <t>Glorious Copper-Color Mountain</t>
  </si>
  <si>
    <t>桑多巴日</t>
  </si>
  <si>
    <t>教傳</t>
  </si>
  <si>
    <t>kama</t>
  </si>
  <si>
    <t>噶瑪</t>
  </si>
  <si>
    <t>甘珠爾</t>
  </si>
  <si>
    <t>Kangyur</t>
  </si>
  <si>
    <t>取藏授記指示</t>
  </si>
  <si>
    <t>khajang</t>
  </si>
  <si>
    <t>堪祖</t>
  </si>
  <si>
    <t>khentul</t>
  </si>
  <si>
    <t>古棟</t>
  </si>
  <si>
    <t>kudung</t>
  </si>
  <si>
    <t>觀修傳承</t>
  </si>
  <si>
    <t>lineage learned by seeing and doing</t>
  </si>
  <si>
    <t>瑪哈瑜伽</t>
  </si>
  <si>
    <t>Mahayoga</t>
  </si>
  <si>
    <t>鏡卜</t>
  </si>
  <si>
    <t>mirror divination</t>
  </si>
  <si>
    <t>密咒師</t>
  </si>
  <si>
    <t>ngagpa</t>
  </si>
  <si>
    <t>拿巴</t>
  </si>
  <si>
    <t>前行</t>
  </si>
  <si>
    <t>ngöndro</t>
  </si>
  <si>
    <t>九種傳承</t>
  </si>
  <si>
    <t>nine lineages</t>
  </si>
  <si>
    <t>九乘</t>
  </si>
  <si>
    <t>nine yanas</t>
  </si>
  <si>
    <t>寧瑪</t>
  </si>
  <si>
    <t>Nyingma</t>
  </si>
  <si>
    <t>受戒</t>
  </si>
  <si>
    <t>ordination</t>
  </si>
  <si>
    <t>沙彌尼戒</t>
  </si>
  <si>
    <t>Shramanera</t>
  </si>
  <si>
    <t>正學法女戒</t>
  </si>
  <si>
    <t>Shikshamana</t>
  </si>
  <si>
    <t>金剛繩</t>
  </si>
  <si>
    <t>protection cord</t>
  </si>
  <si>
    <t>保護繩</t>
  </si>
  <si>
    <t>遺體</t>
  </si>
  <si>
    <t>relics</t>
  </si>
  <si>
    <t>舍利</t>
  </si>
  <si>
    <t>持明</t>
  </si>
  <si>
    <t>ridzin</t>
  </si>
  <si>
    <t>舍利子</t>
  </si>
  <si>
    <t>ringsel</t>
  </si>
  <si>
    <t>色身</t>
  </si>
  <si>
    <t>rupakaya</t>
  </si>
  <si>
    <t>成就法</t>
  </si>
  <si>
    <t>sadhana</t>
  </si>
  <si>
    <t>儀軌</t>
  </si>
  <si>
    <t>三昧耶</t>
  </si>
  <si>
    <t>samaya</t>
  </si>
  <si>
    <t>桑耶</t>
  </si>
  <si>
    <t>Samye</t>
  </si>
  <si>
    <t>新譯派</t>
  </si>
  <si>
    <t>sarma</t>
  </si>
  <si>
    <t>學問和實修</t>
  </si>
  <si>
    <t>scholarship and practice</t>
  </si>
  <si>
    <t>蔣揚．欽哲．旺波的七種授命傳承</t>
  </si>
  <si>
    <t>seven entrusted transmissions of Jamyang Khyentse Wangpo</t>
  </si>
  <si>
    <t>七聖財</t>
  </si>
  <si>
    <t>seven treasures of the noble ones</t>
  </si>
  <si>
    <t>成就者</t>
  </si>
  <si>
    <t>siddha</t>
  </si>
  <si>
    <t>悉地</t>
  </si>
  <si>
    <t>siddhi</t>
  </si>
  <si>
    <t>成就</t>
  </si>
  <si>
    <t>六中陰</t>
  </si>
  <si>
    <t>six bardos</t>
  </si>
  <si>
    <t>六種過渡期</t>
  </si>
  <si>
    <t>六燈</t>
  </si>
  <si>
    <t>six lamps</t>
  </si>
  <si>
    <t>界清淨燈</t>
  </si>
  <si>
    <t>the lamp of originally pure space</t>
  </si>
  <si>
    <t>明點空燈</t>
  </si>
  <si>
    <t>the lamp of empty spheres</t>
  </si>
  <si>
    <t>遠通水燈</t>
  </si>
  <si>
    <t>the lamp of the long lasso of the water ball</t>
  </si>
  <si>
    <t>肉團心燈</t>
  </si>
  <si>
    <t>the lamp of the locket of the heart</t>
  </si>
  <si>
    <t>六波羅蜜多</t>
  </si>
  <si>
    <t>six paramitas</t>
  </si>
  <si>
    <t>六道</t>
  </si>
  <si>
    <t>six realms</t>
  </si>
  <si>
    <t>沙彌</t>
  </si>
  <si>
    <t>sramanera</t>
  </si>
  <si>
    <t>聞</t>
  </si>
  <si>
    <t>study and</t>
  </si>
  <si>
    <t>丹珠爾</t>
  </si>
  <si>
    <t>Tangyur</t>
  </si>
  <si>
    <t>十大支柱</t>
  </si>
  <si>
    <t>Ten Great Pillars</t>
  </si>
  <si>
    <t>十德</t>
  </si>
  <si>
    <t>ten qualifications</t>
  </si>
  <si>
    <t>德千</t>
  </si>
  <si>
    <t>terchen</t>
  </si>
  <si>
    <t>伏藏</t>
  </si>
  <si>
    <t>terma</t>
  </si>
  <si>
    <t>伏藏鑰匙</t>
  </si>
  <si>
    <t>terma key</t>
  </si>
  <si>
    <t>新伏藏</t>
  </si>
  <si>
    <t>tersar</t>
  </si>
  <si>
    <t>德薩</t>
  </si>
  <si>
    <t>德寜</t>
  </si>
  <si>
    <t>Ter-nying</t>
  </si>
  <si>
    <t>老伏藏</t>
  </si>
  <si>
    <t>伏藏師</t>
  </si>
  <si>
    <t>tertön</t>
  </si>
  <si>
    <t>德童</t>
  </si>
  <si>
    <t>明點</t>
  </si>
  <si>
    <t>thigle</t>
  </si>
  <si>
    <t>如是的三個面向</t>
  </si>
  <si>
    <t>three aspects of suchness</t>
  </si>
  <si>
    <t>三藏</t>
  </si>
  <si>
    <t>three baskets</t>
  </si>
  <si>
    <t>三熾燃</t>
  </si>
  <si>
    <t>three blazings</t>
  </si>
  <si>
    <t>三喜</t>
  </si>
  <si>
    <t>three delights</t>
  </si>
  <si>
    <t>三信</t>
  </si>
  <si>
    <t>three devotions</t>
  </si>
  <si>
    <t>三虔信</t>
  </si>
  <si>
    <t>三恩</t>
  </si>
  <si>
    <t>three dharma kindness</t>
  </si>
  <si>
    <t>三門</t>
  </si>
  <si>
    <t>three doors</t>
  </si>
  <si>
    <t>三聚</t>
  </si>
  <si>
    <t>three gatherings</t>
  </si>
  <si>
    <t>三探究</t>
  </si>
  <si>
    <t>three inquiries</t>
  </si>
  <si>
    <t>三身</t>
  </si>
  <si>
    <t>three kayas</t>
  </si>
  <si>
    <t>三傳承</t>
  </si>
  <si>
    <t>three lineages</t>
  </si>
  <si>
    <t>三種傳法方式</t>
  </si>
  <si>
    <t>三界</t>
  </si>
  <si>
    <t>three realms</t>
  </si>
  <si>
    <t>三根本</t>
  </si>
  <si>
    <t>three roots</t>
  </si>
  <si>
    <t>三三摩地</t>
  </si>
  <si>
    <t>three samadhis</t>
  </si>
  <si>
    <t>三密</t>
  </si>
  <si>
    <t>three secrets</t>
  </si>
  <si>
    <t>三學</t>
  </si>
  <si>
    <t>three trainings</t>
  </si>
  <si>
    <t>無謬思維的三種方法</t>
  </si>
  <si>
    <t>three unerring modes of thought</t>
  </si>
  <si>
    <t>三量</t>
  </si>
  <si>
    <t>三金剛</t>
  </si>
  <si>
    <t>three vajra states</t>
  </si>
  <si>
    <t>三乘</t>
  </si>
  <si>
    <t>three vehicles</t>
  </si>
  <si>
    <t>三戒</t>
  </si>
  <si>
    <t>three vows</t>
  </si>
  <si>
    <t>三律儀</t>
  </si>
  <si>
    <t>三輪</t>
  </si>
  <si>
    <t>three wheels</t>
  </si>
  <si>
    <t>三慧</t>
  </si>
  <si>
    <t>three wisdoms</t>
  </si>
  <si>
    <t>頓超</t>
  </si>
  <si>
    <t>tögal</t>
  </si>
  <si>
    <t>食子</t>
  </si>
  <si>
    <t>torma</t>
  </si>
  <si>
    <t>立斷</t>
  </si>
  <si>
    <t>trekchö</t>
  </si>
  <si>
    <t>氣脈</t>
  </si>
  <si>
    <t>tsa-lung</t>
  </si>
  <si>
    <t>拙火</t>
  </si>
  <si>
    <t>tummo</t>
  </si>
  <si>
    <t>幻輪</t>
  </si>
  <si>
    <t>trülkhor</t>
  </si>
  <si>
    <t>十二苦行</t>
  </si>
  <si>
    <t>twelve ascetic practices</t>
  </si>
  <si>
    <t>二目標</t>
  </si>
  <si>
    <t>two aims</t>
  </si>
  <si>
    <t>自他二利</t>
  </si>
  <si>
    <t>二眾</t>
  </si>
  <si>
    <t>two assemblies</t>
  </si>
  <si>
    <t>教法的兩種利益</t>
  </si>
  <si>
    <t>two benefits of the teachings</t>
  </si>
  <si>
    <t>二障</t>
  </si>
  <si>
    <t>two obscurations</t>
  </si>
  <si>
    <t>二成就</t>
  </si>
  <si>
    <t>two siddhis</t>
  </si>
  <si>
    <t>二次第</t>
  </si>
  <si>
    <t>two stages</t>
  </si>
  <si>
    <t>覺性</t>
  </si>
  <si>
    <t>self-cognizing</t>
  </si>
  <si>
    <t>uncompounded awareness</t>
  </si>
  <si>
    <t>自生明點</t>
  </si>
  <si>
    <t>a self-originated big bang</t>
  </si>
  <si>
    <t>a self-originated big thigle</t>
  </si>
  <si>
    <t>二清淨</t>
  </si>
  <si>
    <t>twofold purity</t>
  </si>
  <si>
    <t>優婆塞戒</t>
  </si>
  <si>
    <t>Upasaka</t>
  </si>
  <si>
    <t>持明者</t>
  </si>
  <si>
    <t>vidyadhara</t>
  </si>
  <si>
    <t>哈達</t>
  </si>
  <si>
    <t>white scarf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</si>
</sst>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DFKai-SB"/>
    </font>
    <font>
      <sz val="11.0"/>
      <color theme="1"/>
      <name val="DFKai-SB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48.43"/>
    <col customWidth="1" min="3" max="3" width="54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1" t="str">
        <f>IFERROR(__xludf.DUMMYFUNCTION("GOOGLETRANSLATE(A2,""zh"",""en"")"),"Anu Yoga")</f>
        <v>Anu Yoga</v>
      </c>
    </row>
    <row r="3" ht="14.25" customHeight="1">
      <c r="A3" s="2" t="s">
        <v>5</v>
      </c>
      <c r="B3" s="2" t="s">
        <v>6</v>
      </c>
      <c r="C3" s="1" t="str">
        <f>IFERROR(__xludf.DUMMYFUNCTION("GOOGLETRANSLATE(A3,""zh"",""en"")"),"Arahant")</f>
        <v>Arahant</v>
      </c>
    </row>
    <row r="4" ht="14.25" customHeight="1">
      <c r="A4" s="2" t="s">
        <v>7</v>
      </c>
      <c r="B4" s="2" t="s">
        <v>8</v>
      </c>
      <c r="C4" s="1" t="str">
        <f>IFERROR(__xludf.DUMMYFUNCTION("GOOGLETRANSLATE(A4,""zh"",""en"")"),"Saints")</f>
        <v>Saints</v>
      </c>
    </row>
    <row r="5" ht="14.25" customHeight="1">
      <c r="A5" s="2" t="s">
        <v>9</v>
      </c>
      <c r="B5" s="2" t="s">
        <v>10</v>
      </c>
      <c r="C5" s="1" t="str">
        <f>IFERROR(__xludf.DUMMYFUNCTION("GOOGLETRANSLATE(A5,""zh"",""en"")"),"Bhiko")</f>
        <v>Bhiko</v>
      </c>
    </row>
    <row r="6" ht="14.25" customHeight="1">
      <c r="A6" s="2" t="s">
        <v>11</v>
      </c>
      <c r="B6" s="2" t="s">
        <v>12</v>
      </c>
      <c r="C6" s="1" t="str">
        <f>IFERROR(__xludf.DUMMYFUNCTION("GOOGLETRANSLATE(A6,""zh"",""en"")"),"Bhikkhuni")</f>
        <v>Bhikkhuni</v>
      </c>
    </row>
    <row r="7" ht="14.25" customHeight="1">
      <c r="A7" s="2" t="s">
        <v>13</v>
      </c>
      <c r="B7" s="2" t="s">
        <v>14</v>
      </c>
      <c r="C7" s="1" t="str">
        <f>IFERROR(__xludf.DUMMYFUNCTION("GOOGLETRANSLATE(A7,""zh"",""en"")"),"Bodhisattva")</f>
        <v>Bodhisattva</v>
      </c>
    </row>
    <row r="8" ht="14.25" customHeight="1">
      <c r="A8" s="2" t="s">
        <v>15</v>
      </c>
      <c r="B8" s="2" t="s">
        <v>16</v>
      </c>
      <c r="C8" s="1" t="str">
        <f>IFERROR(__xludf.DUMMYFUNCTION("GOOGLETRANSLATE(A8,""zh"",""en"")"),"Bodhicatta ring")</f>
        <v>Bodhicatta ring</v>
      </c>
    </row>
    <row r="9" ht="14.25" customHeight="1">
      <c r="A9" s="2" t="s">
        <v>17</v>
      </c>
      <c r="B9" s="2" t="s">
        <v>18</v>
      </c>
      <c r="C9" s="1" t="str">
        <f>IFERROR(__xludf.DUMMYFUNCTION("GOOGLETRANSLATE(A9,""zh"",""en"")"),"Call for a guru")</f>
        <v>Call for a guru</v>
      </c>
    </row>
    <row r="10" ht="14.25" customHeight="1">
      <c r="A10" s="2" t="s">
        <v>19</v>
      </c>
      <c r="B10" s="2" t="s">
        <v>20</v>
      </c>
      <c r="C10" s="1" t="str">
        <f>IFERROR(__xludf.DUMMYFUNCTION("GOOGLETRANSLATE(A10,""zh"",""en"")"),"Pulse, qi, bright point")</f>
        <v>Pulse, qi, bright point</v>
      </c>
    </row>
    <row r="11" ht="14.25" customHeight="1">
      <c r="A11" s="2" t="s">
        <v>21</v>
      </c>
      <c r="B11" s="2" t="s">
        <v>22</v>
      </c>
      <c r="C11" s="1" t="str">
        <f>IFERROR(__xludf.DUMMYFUNCTION("GOOGLETRANSLATE(A11,""zh"",""en"")"),"Hidden robe")</f>
        <v>Hidden robe</v>
      </c>
    </row>
    <row r="12" ht="14.25" customHeight="1">
      <c r="A12" s="2" t="s">
        <v>23</v>
      </c>
      <c r="B12" s="2" t="s">
        <v>22</v>
      </c>
      <c r="C12" s="1" t="str">
        <f>IFERROR(__xludf.DUMMYFUNCTION("GOOGLETRANSLATE(A12,""zh"",""en"")"),"Autumn")</f>
        <v>Autumn</v>
      </c>
    </row>
    <row r="13" ht="14.25" customHeight="1">
      <c r="A13" s="2" t="s">
        <v>24</v>
      </c>
      <c r="B13" s="2" t="s">
        <v>25</v>
      </c>
      <c r="C13" s="1" t="str">
        <f>IFERROR(__xludf.DUMMYFUNCTION("GOOGLETRANSLATE(A13,""zh"",""en"")"),"Perfection")</f>
        <v>Perfection</v>
      </c>
    </row>
    <row r="14" ht="14.25" customHeight="1">
      <c r="A14" s="2" t="s">
        <v>26</v>
      </c>
      <c r="B14" s="2" t="s">
        <v>27</v>
      </c>
      <c r="C14" s="1" t="str">
        <f>IFERROR(__xludf.DUMMYFUNCTION("GOOGLETRANSLATE(A14,""zh"",""en"")"),"Madness")</f>
        <v>Madness</v>
      </c>
    </row>
    <row r="15" ht="14.25" customHeight="1">
      <c r="A15" s="2" t="s">
        <v>28</v>
      </c>
      <c r="B15" s="2" t="s">
        <v>29</v>
      </c>
      <c r="C15" s="1" t="str">
        <f>IFERROR(__xludf.DUMMYFUNCTION("GOOGLETRANSLATE(A15,""zh"",""en"")"),"Take the second time")</f>
        <v>Take the second time</v>
      </c>
    </row>
    <row r="16" ht="14.25" customHeight="1">
      <c r="A16" s="2" t="s">
        <v>30</v>
      </c>
      <c r="B16" s="2" t="s">
        <v>31</v>
      </c>
      <c r="C16" s="1" t="str">
        <f>IFERROR(__xludf.DUMMYFUNCTION("GOOGLETRANSLATE(A16,""zh"",""en"")"),"Law")</f>
        <v>Law</v>
      </c>
    </row>
    <row r="17" ht="14.25" customHeight="1">
      <c r="A17" s="2" t="s">
        <v>32</v>
      </c>
      <c r="B17" s="2" t="s">
        <v>31</v>
      </c>
      <c r="C17" s="1" t="str">
        <f>IFERROR(__xludf.DUMMYFUNCTION("GOOGLETRANSLATE(A17,""zh"",""en"")"),"Dharma")</f>
        <v>Dharma</v>
      </c>
    </row>
    <row r="18" ht="14.25" customHeight="1">
      <c r="A18" s="2" t="s">
        <v>33</v>
      </c>
      <c r="B18" s="2" t="s">
        <v>31</v>
      </c>
      <c r="C18" s="1" t="str">
        <f>IFERROR(__xludf.DUMMYFUNCTION("GOOGLETRANSLATE(A18,""zh"",""en"")"),"Formal law")</f>
        <v>Formal law</v>
      </c>
    </row>
    <row r="19" ht="14.25" customHeight="1">
      <c r="A19" s="2" t="s">
        <v>34</v>
      </c>
      <c r="B19" s="2" t="s">
        <v>35</v>
      </c>
      <c r="C19" s="1" t="str">
        <f>IFERROR(__xludf.DUMMYFUNCTION("GOOGLETRANSLATE(A19,""zh"",""en"")"),"Glyphia")</f>
        <v>Glyphia</v>
      </c>
    </row>
    <row r="20" ht="14.25" customHeight="1">
      <c r="A20" s="2" t="s">
        <v>36</v>
      </c>
      <c r="B20" s="2" t="s">
        <v>35</v>
      </c>
      <c r="C20" s="1" t="str">
        <f>IFERROR(__xludf.DUMMYFUNCTION("GOOGLETRANSLATE(A20,""zh"",""en"")"),"Ganlu Pill")</f>
        <v>Ganlu Pill</v>
      </c>
    </row>
    <row r="21" ht="14.25" customHeight="1">
      <c r="A21" s="2" t="s">
        <v>37</v>
      </c>
      <c r="B21" s="2" t="s">
        <v>38</v>
      </c>
      <c r="C21" s="1" t="str">
        <f>IFERROR(__xludf.DUMMYFUNCTION("GOOGLETRANSLATE(A21,""zh"",""en"")"),"Protect the law")</f>
        <v>Protect the law</v>
      </c>
    </row>
    <row r="22" ht="14.25" customHeight="1">
      <c r="A22" s="2" t="s">
        <v>39</v>
      </c>
      <c r="B22" s="2" t="s">
        <v>40</v>
      </c>
      <c r="C22" s="1" t="str">
        <f>IFERROR(__xludf.DUMMYFUNCTION("GOOGLETRANSLATE(A22,""zh"",""en"")"),"Dharma relic")</f>
        <v>Dharma relic</v>
      </c>
    </row>
    <row r="23" ht="14.25" customHeight="1">
      <c r="A23" s="2" t="s">
        <v>41</v>
      </c>
      <c r="B23" s="2" t="s">
        <v>42</v>
      </c>
      <c r="C23" s="1" t="str">
        <f>IFERROR(__xludf.DUMMYFUNCTION("GOOGLETRANSLATE(A23,""zh"",""en"")"),"Zhu Qian Dafa Conference")</f>
        <v>Zhu Qian Dafa Conference</v>
      </c>
    </row>
    <row r="24" ht="14.25" customHeight="1">
      <c r="A24" s="2" t="s">
        <v>43</v>
      </c>
      <c r="B24" s="2" t="s">
        <v>44</v>
      </c>
      <c r="C24" s="1" t="str">
        <f>IFERROR(__xludf.DUMMYFUNCTION("GOOGLETRANSLATE(A24,""zh"",""en"")"),"Perfection")</f>
        <v>Perfection</v>
      </c>
    </row>
    <row r="25" ht="14.25" customHeight="1">
      <c r="A25" s="2" t="s">
        <v>43</v>
      </c>
      <c r="B25" s="2" t="s">
        <v>45</v>
      </c>
      <c r="C25" s="1" t="str">
        <f>IFERROR(__xludf.DUMMYFUNCTION("GOOGLETRANSLATE(A25,""zh"",""en"")"),"Perfection")</f>
        <v>Perfection</v>
      </c>
    </row>
    <row r="26" ht="14.25" customHeight="1">
      <c r="A26" s="2" t="s">
        <v>46</v>
      </c>
      <c r="B26" s="2" t="s">
        <v>47</v>
      </c>
      <c r="C26" s="1" t="str">
        <f>IFERROR(__xludf.DUMMYFUNCTION("GOOGLETRANSLATE(A26,""zh"",""en"")"),"Eight cars")</f>
        <v>Eight cars</v>
      </c>
    </row>
    <row r="27" ht="14.25" customHeight="1">
      <c r="A27" s="2" t="s">
        <v>48</v>
      </c>
      <c r="B27" s="2" t="s">
        <v>49</v>
      </c>
      <c r="C27" s="1" t="str">
        <f>IFERROR(__xludf.DUMMYFUNCTION("GOOGLETRANSLATE(A27,""zh"",""en"")"),"Eight Great He Luoga")</f>
        <v>Eight Great He Luoga</v>
      </c>
    </row>
    <row r="28" ht="14.25" customHeight="1">
      <c r="A28" s="2" t="s">
        <v>50</v>
      </c>
      <c r="B28" s="2" t="s">
        <v>49</v>
      </c>
      <c r="C28" s="1" t="str">
        <f>IFERROR(__xludf.DUMMYFUNCTION("GOOGLETRANSLATE(A28,""zh"",""en"")"),"Eight Dafa Bank")</f>
        <v>Eight Dafa Bank</v>
      </c>
    </row>
    <row r="29" ht="14.25" customHeight="1">
      <c r="A29" s="2" t="s">
        <v>51</v>
      </c>
      <c r="B29" s="2" t="s">
        <v>49</v>
      </c>
      <c r="C29" s="1" t="str">
        <f>IFERROR(__xludf.DUMMYFUNCTION("GOOGLETRANSLATE(A29,""zh"",""en"")"),"Eight Yi Rail Division")</f>
        <v>Eight Yi Rail Division</v>
      </c>
    </row>
    <row r="30" ht="14.25" customHeight="1">
      <c r="A30" s="3" t="s">
        <v>48</v>
      </c>
      <c r="B30" s="2" t="s">
        <v>52</v>
      </c>
      <c r="C30" s="1" t="str">
        <f>IFERROR(__xludf.DUMMYFUNCTION("GOOGLETRANSLATE(A30,""zh"",""en"")"),"Eight Great He Luoga")</f>
        <v>Eight Great He Luoga</v>
      </c>
    </row>
    <row r="31" ht="14.25" customHeight="1">
      <c r="A31" s="2" t="s">
        <v>50</v>
      </c>
      <c r="B31" s="2" t="s">
        <v>52</v>
      </c>
      <c r="C31" s="1" t="str">
        <f>IFERROR(__xludf.DUMMYFUNCTION("GOOGLETRANSLATE(A31,""zh"",""en"")"),"Eight Dafa Bank")</f>
        <v>Eight Dafa Bank</v>
      </c>
    </row>
    <row r="32" ht="14.25" customHeight="1">
      <c r="A32" s="2" t="s">
        <v>51</v>
      </c>
      <c r="B32" s="2" t="s">
        <v>52</v>
      </c>
      <c r="C32" s="1" t="str">
        <f>IFERROR(__xludf.DUMMYFUNCTION("GOOGLETRANSLATE(A32,""zh"",""en"")"),"Eight Yi Rail Division")</f>
        <v>Eight Yi Rail Division</v>
      </c>
    </row>
    <row r="33" ht="14.25" customHeight="1">
      <c r="A33" s="2" t="s">
        <v>53</v>
      </c>
      <c r="B33" s="2" t="s">
        <v>54</v>
      </c>
      <c r="C33" s="1" t="str">
        <f>IFERROR(__xludf.DUMMYFUNCTION("GOOGLETRANSLATE(A33,""zh"",""en"")"),"Eight major practice inheritance")</f>
        <v>Eight major practice inheritance</v>
      </c>
    </row>
    <row r="34" ht="14.25" customHeight="1">
      <c r="A34" s="2" t="s">
        <v>55</v>
      </c>
      <c r="B34" s="2" t="s">
        <v>56</v>
      </c>
      <c r="C34" s="1" t="str">
        <f>IFERROR(__xludf.DUMMYFUNCTION("GOOGLETRANSLATE(A34,""zh"",""en"")"),"Eight wipings")</f>
        <v>Eight wipings</v>
      </c>
    </row>
    <row r="35" ht="14.25" customHeight="1">
      <c r="A35" s="2" t="s">
        <v>57</v>
      </c>
      <c r="B35" s="2" t="s">
        <v>58</v>
      </c>
      <c r="C35" s="1" t="str">
        <f>IFERROR(__xludf.DUMMYFUNCTION("GOOGLETRANSLATE(A35,""zh"",""en"")"),"Turbidity")</f>
        <v>Turbidity</v>
      </c>
    </row>
    <row r="36" ht="14.25" customHeight="1">
      <c r="A36" s="2" t="s">
        <v>59</v>
      </c>
      <c r="B36" s="2" t="s">
        <v>60</v>
      </c>
      <c r="C36" s="1" t="str">
        <f>IFERROR(__xludf.DUMMYFUNCTION("GOOGLETRANSLATE(A36,""zh"",""en"")"),"Five views")</f>
        <v>Five views</v>
      </c>
    </row>
    <row r="37" ht="14.25" customHeight="1">
      <c r="A37" s="2" t="s">
        <v>61</v>
      </c>
      <c r="B37" s="2" t="s">
        <v>62</v>
      </c>
      <c r="C37" s="1" t="str">
        <f>IFERROR(__xludf.DUMMYFUNCTION("GOOGLETRANSLATE(A37,""zh"",""en"")"),"Four careers")</f>
        <v>Four careers</v>
      </c>
    </row>
    <row r="38" ht="14.25" customHeight="1">
      <c r="A38" s="2" t="s">
        <v>61</v>
      </c>
      <c r="B38" s="2" t="s">
        <v>63</v>
      </c>
      <c r="C38" s="1" t="str">
        <f>IFERROR(__xludf.DUMMYFUNCTION("GOOGLETRANSLATE(A38,""zh"",""en"")"),"Four careers")</f>
        <v>Four careers</v>
      </c>
    </row>
    <row r="39" ht="14.25" customHeight="1">
      <c r="A39" s="2" t="s">
        <v>64</v>
      </c>
      <c r="B39" s="2" t="s">
        <v>65</v>
      </c>
      <c r="C39" s="1" t="str">
        <f>IFERROR(__xludf.DUMMYFUNCTION("GOOGLETRANSLATE(A39,""zh"",""en"")"),"Four -shot method")</f>
        <v>Four -shot method</v>
      </c>
    </row>
    <row r="40" ht="14.25" customHeight="1">
      <c r="A40" s="2" t="s">
        <v>66</v>
      </c>
      <c r="B40" s="2" t="s">
        <v>65</v>
      </c>
      <c r="C40" s="1" t="str">
        <f>IFERROR(__xludf.DUMMYFUNCTION("GOOGLETRANSLATE(A40,""zh"",""en"")"),"Four -camera")</f>
        <v>Four -camera</v>
      </c>
    </row>
    <row r="41" ht="14.25" customHeight="1">
      <c r="A41" s="2" t="s">
        <v>67</v>
      </c>
      <c r="B41" s="2" t="s">
        <v>65</v>
      </c>
      <c r="C41" s="1" t="str">
        <f>IFERROR(__xludf.DUMMYFUNCTION("GOOGLETRANSLATE(A41,""zh"",""en"")"),"Four -shot line")</f>
        <v>Four -shot line</v>
      </c>
    </row>
    <row r="42" ht="14.25" customHeight="1">
      <c r="A42" s="2" t="s">
        <v>68</v>
      </c>
      <c r="B42" s="2" t="s">
        <v>69</v>
      </c>
      <c r="C42" s="1" t="str">
        <f>IFERROR(__xludf.DUMMYFUNCTION("GOOGLETRANSLATE(A42,""zh"",""en"")"),"Four devil")</f>
        <v>Four devil</v>
      </c>
    </row>
    <row r="43" ht="14.25" customHeight="1">
      <c r="A43" s="2" t="s">
        <v>70</v>
      </c>
      <c r="B43" s="2" t="s">
        <v>71</v>
      </c>
      <c r="C43" s="1" t="str">
        <f>IFERROR(__xludf.DUMMYFUNCTION("GOOGLETRANSLATE(A43,""zh"",""en"")"),"All over")</f>
        <v>All over</v>
      </c>
    </row>
    <row r="44" ht="14.25" customHeight="1">
      <c r="A44" s="2" t="s">
        <v>72</v>
      </c>
      <c r="B44" s="2" t="s">
        <v>73</v>
      </c>
      <c r="C44" s="1" t="str">
        <f>IFERROR(__xludf.DUMMYFUNCTION("GOOGLETRANSLATE(A44,""zh"",""en"")"),"Four Heng Cai")</f>
        <v>Four Heng Cai</v>
      </c>
    </row>
    <row r="45" ht="14.25" customHeight="1">
      <c r="A45" s="2" t="s">
        <v>74</v>
      </c>
      <c r="B45" s="2" t="s">
        <v>75</v>
      </c>
      <c r="C45" s="1" t="str">
        <f>IFERROR(__xludf.DUMMYFUNCTION("GOOGLETRANSLATE(A45,""zh"",""en"")"),"Fearless")</f>
        <v>Fearless</v>
      </c>
    </row>
    <row r="46" ht="14.25" customHeight="1">
      <c r="A46" s="2" t="s">
        <v>76</v>
      </c>
      <c r="B46" s="2" t="s">
        <v>77</v>
      </c>
      <c r="C46" s="1" t="str">
        <f>IFERROR(__xludf.DUMMYFUNCTION("GOOGLETRANSLATE(A46,""zh"",""en"")"),"Four enlightenment")</f>
        <v>Four enlightenment</v>
      </c>
    </row>
    <row r="47" ht="14.25" customHeight="1">
      <c r="A47" s="2" t="s">
        <v>78</v>
      </c>
      <c r="B47" s="2" t="s">
        <v>79</v>
      </c>
      <c r="C47" s="1" t="str">
        <f>IFERROR(__xludf.DUMMYFUNCTION("GOOGLETRANSLATE(A47,""zh"",""en"")"),"Four -lamp")</f>
        <v>Four -lamp</v>
      </c>
    </row>
    <row r="48" ht="14.25" customHeight="1">
      <c r="A48" s="2" t="s">
        <v>80</v>
      </c>
      <c r="B48" s="2" t="s">
        <v>81</v>
      </c>
      <c r="C48" s="1" t="str">
        <f>IFERROR(__xludf.DUMMYFUNCTION("GOOGLETRANSLATE(A48,""zh"",""en"")"),"Four nails")</f>
        <v>Four nails</v>
      </c>
    </row>
    <row r="49" ht="14.25" customHeight="1">
      <c r="A49" s="2" t="s">
        <v>82</v>
      </c>
      <c r="B49" s="2" t="s">
        <v>83</v>
      </c>
      <c r="C49" s="1" t="str">
        <f>IFERROR(__xludf.DUMMYFUNCTION("GOOGLETRANSLATE(A49,""zh"",""en"")"),"Four -force")</f>
        <v>Four -force</v>
      </c>
    </row>
    <row r="50" ht="14.25" customHeight="1">
      <c r="A50" s="2" t="s">
        <v>84</v>
      </c>
      <c r="B50" s="2" t="s">
        <v>85</v>
      </c>
      <c r="C50" s="1" t="str">
        <f>IFERROR(__xludf.DUMMYFUNCTION("GOOGLETRANSLATE(A50,""zh"",""en"")"),"Four -phase")</f>
        <v>Four -phase</v>
      </c>
    </row>
    <row r="51" ht="14.25" customHeight="1">
      <c r="A51" s="2" t="s">
        <v>86</v>
      </c>
      <c r="B51" s="2" t="s">
        <v>87</v>
      </c>
      <c r="C51" s="1" t="str">
        <f>IFERROR(__xludf.DUMMYFUNCTION("GOOGLETRANSLATE(A51,""zh"",""en"")"),"Four")</f>
        <v>Four</v>
      </c>
    </row>
    <row r="52" ht="14.25" customHeight="1">
      <c r="A52" s="2" t="s">
        <v>88</v>
      </c>
      <c r="B52" s="2" t="s">
        <v>89</v>
      </c>
      <c r="C52" s="1" t="str">
        <f>IFERROR(__xludf.DUMMYFUNCTION("GOOGLETRANSLATE(A52,""zh"",""en"")"),"Confess")</f>
        <v>Confess</v>
      </c>
    </row>
    <row r="53" ht="14.25" customHeight="1">
      <c r="A53" s="2" t="s">
        <v>90</v>
      </c>
      <c r="B53" s="2" t="s">
        <v>89</v>
      </c>
      <c r="C53" s="1" t="str">
        <f>IFERROR(__xludf.DUMMYFUNCTION("GOOGLETRANSLATE(A53,""zh"",""en"")"),"Confession")</f>
        <v>Confession</v>
      </c>
    </row>
    <row r="54" ht="14.25" customHeight="1">
      <c r="A54" s="2" t="s">
        <v>91</v>
      </c>
      <c r="B54" s="2" t="s">
        <v>92</v>
      </c>
      <c r="C54" s="1" t="str">
        <f>IFERROR(__xludf.DUMMYFUNCTION("GOOGLETRANSLATE(A54,""zh"",""en"")"),"Copper Jaxiang Mountain")</f>
        <v>Copper Jaxiang Mountain</v>
      </c>
    </row>
    <row r="55" ht="14.25" customHeight="1">
      <c r="A55" s="2" t="s">
        <v>93</v>
      </c>
      <c r="B55" s="2" t="s">
        <v>92</v>
      </c>
      <c r="C55" s="1" t="str">
        <f>IFERROR(__xludf.DUMMYFUNCTION("GOOGLETRANSLATE(A55,""zh"",""en"")"),"Samada Rihiko")</f>
        <v>Samada Rihiko</v>
      </c>
    </row>
    <row r="56" ht="14.25" customHeight="1">
      <c r="A56" s="2" t="s">
        <v>94</v>
      </c>
      <c r="B56" s="2" t="s">
        <v>95</v>
      </c>
      <c r="C56" s="1" t="str">
        <f>IFERROR(__xludf.DUMMYFUNCTION("GOOGLETRANSLATE(A56,""zh"",""en"")"),"Teach")</f>
        <v>Teach</v>
      </c>
    </row>
    <row r="57" ht="14.25" customHeight="1">
      <c r="A57" s="2" t="s">
        <v>96</v>
      </c>
      <c r="B57" s="2" t="s">
        <v>95</v>
      </c>
      <c r="C57" s="1" t="str">
        <f>IFERROR(__xludf.DUMMYFUNCTION("GOOGLETRANSLATE(A57,""zh"",""en"")"),"Karma")</f>
        <v>Karma</v>
      </c>
    </row>
    <row r="58" ht="14.25" customHeight="1">
      <c r="A58" s="2" t="s">
        <v>97</v>
      </c>
      <c r="B58" s="2" t="s">
        <v>98</v>
      </c>
      <c r="C58" s="1" t="str">
        <f>IFERROR(__xludf.DUMMYFUNCTION("GOOGLETRANSLATE(A58,""zh"",""en"")"),"Ganzhur")</f>
        <v>Ganzhur</v>
      </c>
    </row>
    <row r="59" ht="14.25" customHeight="1">
      <c r="A59" s="2" t="s">
        <v>99</v>
      </c>
      <c r="B59" s="2" t="s">
        <v>100</v>
      </c>
      <c r="C59" s="1" t="str">
        <f>IFERROR(__xludf.DUMMYFUNCTION("GOOGLETRANSLATE(A59,""zh"",""en"")"),"Tibetan instructions")</f>
        <v>Tibetan instructions</v>
      </c>
    </row>
    <row r="60" ht="14.25" customHeight="1">
      <c r="A60" s="2" t="s">
        <v>101</v>
      </c>
      <c r="B60" s="2" t="s">
        <v>102</v>
      </c>
      <c r="C60" s="1" t="str">
        <f>IFERROR(__xludf.DUMMYFUNCTION("GOOGLETRANSLATE(A60,""zh"",""en"")"),"Ancestor")</f>
        <v>Ancestor</v>
      </c>
    </row>
    <row r="61" ht="14.25" customHeight="1">
      <c r="A61" s="2" t="s">
        <v>103</v>
      </c>
      <c r="B61" s="2" t="s">
        <v>104</v>
      </c>
      <c r="C61" s="1" t="str">
        <f>IFERROR(__xludf.DUMMYFUNCTION("GOOGLETRANSLATE(A61,""zh"",""en"")"),"Ancient building")</f>
        <v>Ancient building</v>
      </c>
    </row>
    <row r="62" ht="14.25" customHeight="1">
      <c r="A62" s="2" t="s">
        <v>39</v>
      </c>
      <c r="B62" s="2" t="s">
        <v>40</v>
      </c>
      <c r="C62" s="1" t="str">
        <f>IFERROR(__xludf.DUMMYFUNCTION("GOOGLETRANSLATE(A62,""zh"",""en"")"),"Dharma relic")</f>
        <v>Dharma relic</v>
      </c>
    </row>
    <row r="63" ht="14.25" customHeight="1">
      <c r="A63" s="2" t="s">
        <v>105</v>
      </c>
      <c r="B63" s="2" t="s">
        <v>106</v>
      </c>
      <c r="C63" s="1" t="str">
        <f>IFERROR(__xludf.DUMMYFUNCTION("GOOGLETRANSLATE(A63,""zh"",""en"")"),"Observation and inheritance")</f>
        <v>Observation and inheritance</v>
      </c>
    </row>
    <row r="64" ht="14.25" customHeight="1">
      <c r="A64" s="2" t="s">
        <v>107</v>
      </c>
      <c r="B64" s="2" t="s">
        <v>108</v>
      </c>
      <c r="C64" s="1" t="str">
        <f>IFERROR(__xludf.DUMMYFUNCTION("GOOGLETRANSLATE(A64,""zh"",""en"")"),"Maha Yoga")</f>
        <v>Maha Yoga</v>
      </c>
    </row>
    <row r="65" ht="14.25" customHeight="1">
      <c r="A65" s="2" t="s">
        <v>109</v>
      </c>
      <c r="B65" s="2" t="s">
        <v>110</v>
      </c>
      <c r="C65" s="1" t="str">
        <f>IFERROR(__xludf.DUMMYFUNCTION("GOOGLETRANSLATE(A65,""zh"",""en"")"),"Mirror")</f>
        <v>Mirror</v>
      </c>
    </row>
    <row r="66" ht="14.25" customHeight="1">
      <c r="A66" s="2" t="s">
        <v>111</v>
      </c>
      <c r="B66" s="2" t="s">
        <v>112</v>
      </c>
      <c r="C66" s="1" t="str">
        <f>IFERROR(__xludf.DUMMYFUNCTION("GOOGLETRANSLATE(A66,""zh"",""en"")"),"Dense mantra")</f>
        <v>Dense mantra</v>
      </c>
    </row>
    <row r="67" ht="14.25" customHeight="1">
      <c r="A67" s="2" t="s">
        <v>113</v>
      </c>
      <c r="B67" s="2" t="s">
        <v>112</v>
      </c>
      <c r="C67" s="1" t="str">
        <f>IFERROR(__xludf.DUMMYFUNCTION("GOOGLETRANSLATE(A67,""zh"",""en"")"),"Take Bauba")</f>
        <v>Take Bauba</v>
      </c>
    </row>
    <row r="68" ht="14.25" customHeight="1">
      <c r="A68" s="2" t="s">
        <v>114</v>
      </c>
      <c r="B68" s="2" t="s">
        <v>115</v>
      </c>
      <c r="C68" s="1" t="str">
        <f>IFERROR(__xludf.DUMMYFUNCTION("GOOGLETRANSLATE(A68,""zh"",""en"")"),"Forward")</f>
        <v>Forward</v>
      </c>
    </row>
    <row r="69" ht="14.25" customHeight="1">
      <c r="A69" s="2" t="s">
        <v>116</v>
      </c>
      <c r="B69" s="2" t="s">
        <v>117</v>
      </c>
      <c r="C69" s="1" t="str">
        <f>IFERROR(__xludf.DUMMYFUNCTION("GOOGLETRANSLATE(A69,""zh"",""en"")"),"Nine inheritance")</f>
        <v>Nine inheritance</v>
      </c>
    </row>
    <row r="70" ht="14.25" customHeight="1">
      <c r="A70" s="2" t="s">
        <v>118</v>
      </c>
      <c r="B70" s="2" t="s">
        <v>119</v>
      </c>
      <c r="C70" s="1" t="str">
        <f>IFERROR(__xludf.DUMMYFUNCTION("GOOGLETRANSLATE(A70,""zh"",""en"")"),"Nine times")</f>
        <v>Nine times</v>
      </c>
    </row>
    <row r="71" ht="14.25" customHeight="1">
      <c r="A71" s="2" t="s">
        <v>120</v>
      </c>
      <c r="B71" s="2" t="s">
        <v>121</v>
      </c>
      <c r="C71" s="1" t="str">
        <f>IFERROR(__xludf.DUMMYFUNCTION("GOOGLETRANSLATE(A71,""zh"",""en"")"),"Ningma")</f>
        <v>Ningma</v>
      </c>
    </row>
    <row r="72" ht="14.25" customHeight="1">
      <c r="A72" s="2" t="s">
        <v>122</v>
      </c>
      <c r="B72" s="2" t="s">
        <v>123</v>
      </c>
      <c r="C72" s="1" t="str">
        <f>IFERROR(__xludf.DUMMYFUNCTION("GOOGLETRANSLATE(A72,""zh"",""en"")"),"Abstinence")</f>
        <v>Abstinence</v>
      </c>
    </row>
    <row r="73" ht="14.25" customHeight="1">
      <c r="A73" s="2" t="s">
        <v>124</v>
      </c>
      <c r="B73" s="2" t="s">
        <v>125</v>
      </c>
      <c r="C73" s="1" t="str">
        <f>IFERROR(__xludf.DUMMYFUNCTION("GOOGLETRANSLATE(A73,""zh"",""en"")"),"Samii")</f>
        <v>Samii</v>
      </c>
    </row>
    <row r="74" ht="14.25" customHeight="1">
      <c r="A74" s="2" t="s">
        <v>126</v>
      </c>
      <c r="B74" s="2" t="s">
        <v>127</v>
      </c>
      <c r="C74" s="1" t="str">
        <f>IFERROR(__xludf.DUMMYFUNCTION("GOOGLETRANSLATE(A74,""zh"",""en"")"),"Fa -learning Faju Women's Ring")</f>
        <v>Fa -learning Faju Women's Ring</v>
      </c>
    </row>
    <row r="75" ht="14.25" customHeight="1">
      <c r="A75" s="2" t="s">
        <v>128</v>
      </c>
      <c r="B75" s="2" t="s">
        <v>129</v>
      </c>
      <c r="C75" s="1" t="str">
        <f>IFERROR(__xludf.DUMMYFUNCTION("GOOGLETRANSLATE(A75,""zh"",""en"")"),"Diamond")</f>
        <v>Diamond</v>
      </c>
    </row>
    <row r="76" ht="14.25" customHeight="1">
      <c r="A76" s="3" t="s">
        <v>130</v>
      </c>
      <c r="B76" s="2" t="s">
        <v>129</v>
      </c>
      <c r="C76" s="1" t="str">
        <f>IFERROR(__xludf.DUMMYFUNCTION("GOOGLETRANSLATE(A76,""zh"",""en"")"),"Protective rope")</f>
        <v>Protective rope</v>
      </c>
    </row>
    <row r="77" ht="14.25" customHeight="1">
      <c r="A77" s="2" t="s">
        <v>131</v>
      </c>
      <c r="B77" s="2" t="s">
        <v>132</v>
      </c>
      <c r="C77" s="1" t="str">
        <f>IFERROR(__xludf.DUMMYFUNCTION("GOOGLETRANSLATE(A77,""zh"",""en"")"),"remains")</f>
        <v>remains</v>
      </c>
    </row>
    <row r="78" ht="14.25" customHeight="1">
      <c r="A78" s="2" t="s">
        <v>133</v>
      </c>
      <c r="B78" s="2" t="s">
        <v>132</v>
      </c>
      <c r="C78" s="1" t="str">
        <f>IFERROR(__xludf.DUMMYFUNCTION("GOOGLETRANSLATE(A78,""zh"",""en"")"),"Relic")</f>
        <v>Relic</v>
      </c>
    </row>
    <row r="79" ht="14.25" customHeight="1">
      <c r="A79" s="2" t="s">
        <v>134</v>
      </c>
      <c r="B79" s="2" t="s">
        <v>135</v>
      </c>
      <c r="C79" s="1" t="str">
        <f>IFERROR(__xludf.DUMMYFUNCTION("GOOGLETRANSLATE(A79,""zh"",""en"")"),"Hold a clear")</f>
        <v>Hold a clear</v>
      </c>
    </row>
    <row r="80" ht="14.25" customHeight="1">
      <c r="A80" s="2" t="s">
        <v>136</v>
      </c>
      <c r="B80" s="2" t="s">
        <v>137</v>
      </c>
      <c r="C80" s="1" t="str">
        <f>IFERROR(__xludf.DUMMYFUNCTION("GOOGLETRANSLATE(A80,""zh"",""en"")"),"Relic")</f>
        <v>Relic</v>
      </c>
    </row>
    <row r="81" ht="14.25" customHeight="1">
      <c r="A81" s="2" t="s">
        <v>138</v>
      </c>
      <c r="B81" s="2" t="s">
        <v>139</v>
      </c>
      <c r="C81" s="1" t="str">
        <f>IFERROR(__xludf.DUMMYFUNCTION("GOOGLETRANSLATE(A81,""zh"",""en"")"),"Color body")</f>
        <v>Color body</v>
      </c>
    </row>
    <row r="82" ht="14.25" customHeight="1">
      <c r="A82" s="2" t="s">
        <v>140</v>
      </c>
      <c r="B82" s="2" t="s">
        <v>141</v>
      </c>
      <c r="C82" s="1" t="str">
        <f>IFERROR(__xludf.DUMMYFUNCTION("GOOGLETRANSLATE(A82,""zh"",""en"")"),"Achievement")</f>
        <v>Achievement</v>
      </c>
    </row>
    <row r="83" ht="14.25" customHeight="1">
      <c r="A83" s="2" t="s">
        <v>142</v>
      </c>
      <c r="B83" s="2" t="s">
        <v>141</v>
      </c>
      <c r="C83" s="1" t="str">
        <f>IFERROR(__xludf.DUMMYFUNCTION("GOOGLETRANSLATE(A83,""zh"",""en"")"),"Ritual")</f>
        <v>Ritual</v>
      </c>
    </row>
    <row r="84" ht="14.25" customHeight="1">
      <c r="A84" s="2" t="s">
        <v>143</v>
      </c>
      <c r="B84" s="2" t="s">
        <v>144</v>
      </c>
      <c r="C84" s="1" t="str">
        <f>IFERROR(__xludf.DUMMYFUNCTION("GOOGLETRANSLATE(A84,""zh"",""en"")"),"Samadhi")</f>
        <v>Samadhi</v>
      </c>
    </row>
    <row r="85" ht="14.25" customHeight="1">
      <c r="A85" s="2" t="s">
        <v>145</v>
      </c>
      <c r="B85" s="2" t="s">
        <v>146</v>
      </c>
      <c r="C85" s="1" t="str">
        <f>IFERROR(__xludf.DUMMYFUNCTION("GOOGLETRANSLATE(A85,""zh"",""en"")"),"Mulberry")</f>
        <v>Mulberry</v>
      </c>
    </row>
    <row r="86" ht="14.25" customHeight="1">
      <c r="A86" s="2" t="s">
        <v>147</v>
      </c>
      <c r="B86" s="2" t="s">
        <v>148</v>
      </c>
      <c r="C86" s="1" t="str">
        <f>IFERROR(__xludf.DUMMYFUNCTION("GOOGLETRANSLATE(A86,""zh"",""en"")"),"New translation")</f>
        <v>New translation</v>
      </c>
    </row>
    <row r="87" ht="14.25" customHeight="1">
      <c r="A87" s="2" t="s">
        <v>149</v>
      </c>
      <c r="B87" s="2" t="s">
        <v>150</v>
      </c>
      <c r="C87" s="1" t="str">
        <f>IFERROR(__xludf.DUMMYFUNCTION("GOOGLETRANSLATE(A87,""zh"",""en"")"),"Learning and practice")</f>
        <v>Learning and practice</v>
      </c>
    </row>
    <row r="88" ht="14.25" customHeight="1">
      <c r="A88" s="2" t="s">
        <v>151</v>
      </c>
      <c r="B88" s="2" t="s">
        <v>152</v>
      </c>
      <c r="C88" s="1" t="str">
        <f>IFERROR(__xludf.DUMMYFUNCTION("GOOGLETRANSLATE(A88,""zh"",""en"")"),"Jiang Yang. Qin Zhe. The seven kinds of fate of Wangbo")</f>
        <v>Jiang Yang. Qin Zhe. The seven kinds of fate of Wangbo</v>
      </c>
    </row>
    <row r="89" ht="14.25" customHeight="1">
      <c r="A89" s="2" t="s">
        <v>153</v>
      </c>
      <c r="B89" s="2" t="s">
        <v>154</v>
      </c>
      <c r="C89" s="1" t="str">
        <f>IFERROR(__xludf.DUMMYFUNCTION("GOOGLETRANSLATE(A89,""zh"",""en"")"),"Seven sacred wealth")</f>
        <v>Seven sacred wealth</v>
      </c>
    </row>
    <row r="90" ht="14.25" customHeight="1">
      <c r="A90" s="2" t="s">
        <v>155</v>
      </c>
      <c r="B90" s="2" t="s">
        <v>156</v>
      </c>
      <c r="C90" s="1" t="str">
        <f>IFERROR(__xludf.DUMMYFUNCTION("GOOGLETRANSLATE(A90,""zh"",""en"")"),"Achiever")</f>
        <v>Achiever</v>
      </c>
    </row>
    <row r="91" ht="14.25" customHeight="1">
      <c r="A91" s="2" t="s">
        <v>157</v>
      </c>
      <c r="B91" s="2" t="s">
        <v>158</v>
      </c>
      <c r="C91" s="1" t="str">
        <f>IFERROR(__xludf.DUMMYFUNCTION("GOOGLETRANSLATE(A91,""zh"",""en"")"),"In the same way")</f>
        <v>In the same way</v>
      </c>
    </row>
    <row r="92" ht="14.25" customHeight="1">
      <c r="A92" s="2" t="s">
        <v>159</v>
      </c>
      <c r="B92" s="2" t="s">
        <v>158</v>
      </c>
      <c r="C92" s="1" t="str">
        <f>IFERROR(__xludf.DUMMYFUNCTION("GOOGLETRANSLATE(A92,""zh"",""en"")"),"Achievement")</f>
        <v>Achievement</v>
      </c>
    </row>
    <row r="93" ht="14.25" customHeight="1">
      <c r="A93" s="2" t="s">
        <v>160</v>
      </c>
      <c r="B93" s="2" t="s">
        <v>161</v>
      </c>
      <c r="C93" s="1" t="str">
        <f>IFERROR(__xludf.DUMMYFUNCTION("GOOGLETRANSLATE(A93,""zh"",""en"")"),"Liu Zhongyin")</f>
        <v>Liu Zhongyin</v>
      </c>
    </row>
    <row r="94" ht="14.25" customHeight="1">
      <c r="A94" s="2" t="s">
        <v>162</v>
      </c>
      <c r="B94" s="2" t="s">
        <v>161</v>
      </c>
      <c r="C94" s="1" t="str">
        <f>IFERROR(__xludf.DUMMYFUNCTION("GOOGLETRANSLATE(A94,""zh"",""en"")"),"Six transition periods")</f>
        <v>Six transition periods</v>
      </c>
    </row>
    <row r="95" ht="14.25" customHeight="1">
      <c r="A95" s="2" t="s">
        <v>163</v>
      </c>
      <c r="B95" s="2" t="s">
        <v>164</v>
      </c>
      <c r="C95" s="1" t="str">
        <f>IFERROR(__xludf.DUMMYFUNCTION("GOOGLETRANSLATE(A95,""zh"",""en"")"),"Six lamps")</f>
        <v>Six lamps</v>
      </c>
    </row>
    <row r="96" ht="14.25" customHeight="1">
      <c r="A96" s="2" t="s">
        <v>165</v>
      </c>
      <c r="B96" s="2" t="s">
        <v>166</v>
      </c>
      <c r="C96" s="1" t="str">
        <f>IFERROR(__xludf.DUMMYFUNCTION("GOOGLETRANSLATE(A96,""zh"",""en"")"),"Boundary Clean Light")</f>
        <v>Boundary Clean Light</v>
      </c>
    </row>
    <row r="97" ht="14.25" customHeight="1">
      <c r="A97" s="2" t="s">
        <v>167</v>
      </c>
      <c r="B97" s="2" t="s">
        <v>168</v>
      </c>
      <c r="C97" s="1" t="str">
        <f>IFERROR(__xludf.DUMMYFUNCTION("GOOGLETRANSLATE(A97,""zh"",""en"")"),"Light light")</f>
        <v>Light light</v>
      </c>
    </row>
    <row r="98" ht="14.25" customHeight="1">
      <c r="A98" s="2" t="s">
        <v>169</v>
      </c>
      <c r="B98" s="2" t="s">
        <v>170</v>
      </c>
      <c r="C98" s="1" t="str">
        <f>IFERROR(__xludf.DUMMYFUNCTION("GOOGLETRANSLATE(A98,""zh"",""en"")"),"Yuantong Water Lantern")</f>
        <v>Yuantong Water Lantern</v>
      </c>
    </row>
    <row r="99" ht="14.25" customHeight="1">
      <c r="A99" s="2" t="s">
        <v>171</v>
      </c>
      <c r="B99" s="2" t="s">
        <v>172</v>
      </c>
      <c r="C99" s="1" t="str">
        <f>IFERROR(__xludf.DUMMYFUNCTION("GOOGLETRANSLATE(A99,""zh"",""en"")"),"Meat dumpling heart lamp")</f>
        <v>Meat dumpling heart lamp</v>
      </c>
    </row>
    <row r="100" ht="14.25" customHeight="1">
      <c r="A100" s="2" t="s">
        <v>173</v>
      </c>
      <c r="B100" s="2" t="s">
        <v>174</v>
      </c>
      <c r="C100" s="1" t="str">
        <f>IFERROR(__xludf.DUMMYFUNCTION("GOOGLETRANSLATE(A100,""zh"",""en"")"),"Six Person")</f>
        <v>Six Person</v>
      </c>
    </row>
    <row r="101" ht="14.25" customHeight="1">
      <c r="A101" s="2" t="s">
        <v>175</v>
      </c>
      <c r="B101" s="2" t="s">
        <v>176</v>
      </c>
      <c r="C101" s="1" t="str">
        <f>IFERROR(__xludf.DUMMYFUNCTION("GOOGLETRANSLATE(A101,""zh"",""en"")"),"Six -way")</f>
        <v>Six -way</v>
      </c>
    </row>
    <row r="102" ht="14.25" customHeight="1">
      <c r="A102" s="2" t="s">
        <v>177</v>
      </c>
      <c r="B102" s="2" t="s">
        <v>178</v>
      </c>
      <c r="C102" s="1" t="str">
        <f>IFERROR(__xludf.DUMMYFUNCTION("GOOGLETRANSLATE(A102,""zh"",""en"")"),"Sami")</f>
        <v>Sami</v>
      </c>
    </row>
    <row r="103" ht="14.25" customHeight="1">
      <c r="A103" s="2" t="s">
        <v>179</v>
      </c>
      <c r="B103" s="2" t="s">
        <v>180</v>
      </c>
      <c r="C103" s="1" t="str">
        <f>IFERROR(__xludf.DUMMYFUNCTION("GOOGLETRANSLATE(A103,""zh"",""en"")"),"smell")</f>
        <v>smell</v>
      </c>
    </row>
    <row r="104" ht="14.25" customHeight="1">
      <c r="A104" s="2" t="s">
        <v>181</v>
      </c>
      <c r="B104" s="2" t="s">
        <v>182</v>
      </c>
      <c r="C104" s="1" t="str">
        <f>IFERROR(__xludf.DUMMYFUNCTION("GOOGLETRANSLATE(A104,""zh"",""en"")"),"Danzhuer")</f>
        <v>Danzhuer</v>
      </c>
    </row>
    <row r="105" ht="14.25" customHeight="1">
      <c r="A105" s="2" t="s">
        <v>183</v>
      </c>
      <c r="B105" s="2" t="s">
        <v>184</v>
      </c>
      <c r="C105" s="1" t="str">
        <f>IFERROR(__xludf.DUMMYFUNCTION("GOOGLETRANSLATE(A105,""zh"",""en"")"),"Top Ten Pillar")</f>
        <v>Top Ten Pillar</v>
      </c>
    </row>
    <row r="106" ht="14.25" customHeight="1">
      <c r="A106" s="2" t="s">
        <v>185</v>
      </c>
      <c r="B106" s="2" t="s">
        <v>186</v>
      </c>
      <c r="C106" s="1" t="str">
        <f>IFERROR(__xludf.DUMMYFUNCTION("GOOGLETRANSLATE(A106,""zh"",""en"")"),"Ten virtues")</f>
        <v>Ten virtues</v>
      </c>
    </row>
    <row r="107" ht="14.25" customHeight="1">
      <c r="A107" s="2" t="s">
        <v>187</v>
      </c>
      <c r="B107" s="2" t="s">
        <v>188</v>
      </c>
      <c r="C107" s="1" t="str">
        <f>IFERROR(__xludf.DUMMYFUNCTION("GOOGLETRANSLATE(A107,""zh"",""en"")"),"Virtue")</f>
        <v>Virtue</v>
      </c>
    </row>
    <row r="108" ht="14.25" customHeight="1">
      <c r="A108" s="2" t="s">
        <v>189</v>
      </c>
      <c r="B108" s="2" t="s">
        <v>190</v>
      </c>
      <c r="C108" s="1" t="str">
        <f>IFERROR(__xludf.DUMMYFUNCTION("GOOGLETRANSLATE(A108,""zh"",""en"")"),"Hidden")</f>
        <v>Hidden</v>
      </c>
    </row>
    <row r="109" ht="14.25" customHeight="1">
      <c r="A109" s="2" t="s">
        <v>191</v>
      </c>
      <c r="B109" s="2" t="s">
        <v>192</v>
      </c>
      <c r="C109" s="1" t="str">
        <f>IFERROR(__xludf.DUMMYFUNCTION("GOOGLETRANSLATE(A109,""zh"",""en"")"),"Fuzang key")</f>
        <v>Fuzang key</v>
      </c>
    </row>
    <row r="110" ht="14.25" customHeight="1">
      <c r="A110" s="2" t="s">
        <v>193</v>
      </c>
      <c r="B110" s="2" t="s">
        <v>194</v>
      </c>
      <c r="C110" s="1" t="str">
        <f>IFERROR(__xludf.DUMMYFUNCTION("GOOGLETRANSLATE(A110,""zh"",""en"")"),"Xinfuzang")</f>
        <v>Xinfuzang</v>
      </c>
    </row>
    <row r="111" ht="14.25" customHeight="1">
      <c r="A111" s="2" t="s">
        <v>195</v>
      </c>
      <c r="B111" s="2" t="s">
        <v>194</v>
      </c>
      <c r="C111" s="1" t="str">
        <f>IFERROR(__xludf.DUMMYFUNCTION("GOOGLETRANSLATE(A111,""zh"",""en"")"),"Desa")</f>
        <v>Desa</v>
      </c>
    </row>
    <row r="112" ht="14.25" customHeight="1">
      <c r="A112" s="2" t="s">
        <v>196</v>
      </c>
      <c r="B112" s="2" t="s">
        <v>197</v>
      </c>
      <c r="C112" s="1" t="str">
        <f>IFERROR(__xludf.DUMMYFUNCTION("GOOGLETRANSLATE(A112,""zh"",""en"")"),"Virtue")</f>
        <v>Virtue</v>
      </c>
    </row>
    <row r="113" ht="14.25" customHeight="1">
      <c r="A113" s="2" t="s">
        <v>198</v>
      </c>
      <c r="B113" s="2" t="s">
        <v>197</v>
      </c>
      <c r="C113" s="1" t="str">
        <f>IFERROR(__xludf.DUMMYFUNCTION("GOOGLETRANSLATE(A113,""zh"",""en"")"),"Lao Fu Zang")</f>
        <v>Lao Fu Zang</v>
      </c>
    </row>
    <row r="114" ht="14.25" customHeight="1">
      <c r="A114" s="2" t="s">
        <v>199</v>
      </c>
      <c r="B114" s="2" t="s">
        <v>200</v>
      </c>
      <c r="C114" s="1" t="str">
        <f>IFERROR(__xludf.DUMMYFUNCTION("GOOGLETRANSLATE(A114,""zh"",""en"")"),"Fuzang Division")</f>
        <v>Fuzang Division</v>
      </c>
    </row>
    <row r="115" ht="14.25" customHeight="1">
      <c r="A115" s="2" t="s">
        <v>201</v>
      </c>
      <c r="B115" s="2" t="s">
        <v>200</v>
      </c>
      <c r="C115" s="1" t="str">
        <f>IFERROR(__xludf.DUMMYFUNCTION("GOOGLETRANSLATE(A115,""zh"",""en"")"),"Virtue")</f>
        <v>Virtue</v>
      </c>
    </row>
    <row r="116" ht="14.25" customHeight="1">
      <c r="A116" s="2" t="s">
        <v>202</v>
      </c>
      <c r="B116" s="2" t="s">
        <v>203</v>
      </c>
      <c r="C116" s="1" t="str">
        <f>IFERROR(__xludf.DUMMYFUNCTION("GOOGLETRANSLATE(A116,""zh"",""en"")"),"Clear point")</f>
        <v>Clear point</v>
      </c>
    </row>
    <row r="117" ht="14.25" customHeight="1">
      <c r="A117" s="2" t="s">
        <v>204</v>
      </c>
      <c r="B117" s="2" t="s">
        <v>205</v>
      </c>
      <c r="C117" s="1" t="str">
        <f>IFERROR(__xludf.DUMMYFUNCTION("GOOGLETRANSLATE(A117,""zh"",""en"")"),"Three aspects")</f>
        <v>Three aspects</v>
      </c>
    </row>
    <row r="118" ht="14.25" customHeight="1">
      <c r="A118" s="2" t="s">
        <v>206</v>
      </c>
      <c r="B118" s="2" t="s">
        <v>207</v>
      </c>
      <c r="C118" s="1" t="str">
        <f>IFERROR(__xludf.DUMMYFUNCTION("GOOGLETRANSLATE(A118,""zh"",""en"")"),"Tribes")</f>
        <v>Tribes</v>
      </c>
    </row>
    <row r="119" ht="14.25" customHeight="1">
      <c r="A119" s="2" t="s">
        <v>208</v>
      </c>
      <c r="B119" s="2" t="s">
        <v>209</v>
      </c>
      <c r="C119" s="1" t="str">
        <f>IFERROR(__xludf.DUMMYFUNCTION("GOOGLETRANSLATE(A119,""zh"",""en"")"),"San Chi Ran")</f>
        <v>San Chi Ran</v>
      </c>
    </row>
    <row r="120" ht="14.25" customHeight="1">
      <c r="A120" s="2" t="s">
        <v>210</v>
      </c>
      <c r="B120" s="2" t="s">
        <v>211</v>
      </c>
      <c r="C120" s="1" t="str">
        <f>IFERROR(__xludf.DUMMYFUNCTION("GOOGLETRANSLATE(A120,""zh"",""en"")"),"Three happy")</f>
        <v>Three happy</v>
      </c>
    </row>
    <row r="121" ht="14.25" customHeight="1">
      <c r="A121" s="2" t="s">
        <v>212</v>
      </c>
      <c r="B121" s="2" t="s">
        <v>213</v>
      </c>
      <c r="C121" s="1" t="str">
        <f>IFERROR(__xludf.DUMMYFUNCTION("GOOGLETRANSLATE(A121,""zh"",""en"")"),"Three faith")</f>
        <v>Three faith</v>
      </c>
    </row>
    <row r="122" ht="14.25" customHeight="1">
      <c r="A122" s="2" t="s">
        <v>214</v>
      </c>
      <c r="B122" s="2" t="s">
        <v>213</v>
      </c>
      <c r="C122" s="1" t="str">
        <f>IFERROR(__xludf.DUMMYFUNCTION("GOOGLETRANSLATE(A122,""zh"",""en"")"),"Three devil")</f>
        <v>Three devil</v>
      </c>
    </row>
    <row r="123" ht="14.25" customHeight="1">
      <c r="A123" s="2" t="s">
        <v>215</v>
      </c>
      <c r="B123" s="2" t="s">
        <v>216</v>
      </c>
      <c r="C123" s="1" t="str">
        <f>IFERROR(__xludf.DUMMYFUNCTION("GOOGLETRANSLATE(A123,""zh"",""en"")"),"Three grace")</f>
        <v>Three grace</v>
      </c>
    </row>
    <row r="124" ht="14.25" customHeight="1">
      <c r="A124" s="2" t="s">
        <v>217</v>
      </c>
      <c r="B124" s="2" t="s">
        <v>218</v>
      </c>
      <c r="C124" s="1" t="str">
        <f>IFERROR(__xludf.DUMMYFUNCTION("GOOGLETRANSLATE(A124,""zh"",""en"")"),"Three doors")</f>
        <v>Three doors</v>
      </c>
    </row>
    <row r="125" ht="14.25" customHeight="1">
      <c r="A125" s="2" t="s">
        <v>219</v>
      </c>
      <c r="B125" s="2" t="s">
        <v>220</v>
      </c>
      <c r="C125" s="1" t="str">
        <f>IFERROR(__xludf.DUMMYFUNCTION("GOOGLETRANSLATE(A125,""zh"",""en"")"),"Three gathers")</f>
        <v>Three gathers</v>
      </c>
    </row>
    <row r="126" ht="14.25" customHeight="1">
      <c r="A126" s="2" t="s">
        <v>221</v>
      </c>
      <c r="B126" s="2" t="s">
        <v>222</v>
      </c>
      <c r="C126" s="1" t="str">
        <f>IFERROR(__xludf.DUMMYFUNCTION("GOOGLETRANSLATE(A126,""zh"",""en"")"),"Three exploration")</f>
        <v>Three exploration</v>
      </c>
    </row>
    <row r="127" ht="14.25" customHeight="1">
      <c r="A127" s="2" t="s">
        <v>223</v>
      </c>
      <c r="B127" s="2" t="s">
        <v>224</v>
      </c>
      <c r="C127" s="1" t="str">
        <f>IFERROR(__xludf.DUMMYFUNCTION("GOOGLETRANSLATE(A127,""zh"",""en"")"),"Three")</f>
        <v>Three</v>
      </c>
    </row>
    <row r="128" ht="14.25" customHeight="1">
      <c r="A128" s="2" t="s">
        <v>225</v>
      </c>
      <c r="B128" s="2" t="s">
        <v>226</v>
      </c>
      <c r="C128" s="1" t="str">
        <f>IFERROR(__xludf.DUMMYFUNCTION("GOOGLETRANSLATE(A128,""zh"",""en"")"),"Three inheritance")</f>
        <v>Three inheritance</v>
      </c>
    </row>
    <row r="129" ht="14.25" customHeight="1">
      <c r="A129" s="2" t="s">
        <v>227</v>
      </c>
      <c r="B129" s="2" t="s">
        <v>226</v>
      </c>
      <c r="C129" s="1" t="str">
        <f>IFERROR(__xludf.DUMMYFUNCTION("GOOGLETRANSLATE(A129,""zh"",""en"")"),"Three ways of passing")</f>
        <v>Three ways of passing</v>
      </c>
    </row>
    <row r="130" ht="14.25" customHeight="1">
      <c r="A130" s="2" t="s">
        <v>228</v>
      </c>
      <c r="B130" s="2" t="s">
        <v>229</v>
      </c>
      <c r="C130" s="1" t="str">
        <f>IFERROR(__xludf.DUMMYFUNCTION("GOOGLETRANSLATE(A130,""zh"",""en"")"),"Three realms")</f>
        <v>Three realms</v>
      </c>
    </row>
    <row r="131" ht="14.25" customHeight="1">
      <c r="A131" s="2" t="s">
        <v>230</v>
      </c>
      <c r="B131" s="2" t="s">
        <v>231</v>
      </c>
      <c r="C131" s="1" t="str">
        <f>IFERROR(__xludf.DUMMYFUNCTION("GOOGLETRANSLATE(A131,""zh"",""en"")"),"Fundamental")</f>
        <v>Fundamental</v>
      </c>
    </row>
    <row r="132" ht="14.25" customHeight="1">
      <c r="A132" s="2" t="s">
        <v>232</v>
      </c>
      <c r="B132" s="2" t="s">
        <v>233</v>
      </c>
      <c r="C132" s="1" t="str">
        <f>IFERROR(__xludf.DUMMYFUNCTION("GOOGLETRANSLATE(A132,""zh"",""en"")"),"Three -three motorcycles")</f>
        <v>Three -three motorcycles</v>
      </c>
    </row>
    <row r="133" ht="14.25" customHeight="1">
      <c r="A133" s="2" t="s">
        <v>234</v>
      </c>
      <c r="B133" s="2" t="s">
        <v>235</v>
      </c>
      <c r="C133" s="1" t="str">
        <f>IFERROR(__xludf.DUMMYFUNCTION("GOOGLETRANSLATE(A133,""zh"",""en"")"),"Three secrets")</f>
        <v>Three secrets</v>
      </c>
    </row>
    <row r="134" ht="14.25" customHeight="1">
      <c r="A134" s="2" t="s">
        <v>236</v>
      </c>
      <c r="B134" s="2" t="s">
        <v>237</v>
      </c>
      <c r="C134" s="1" t="str">
        <f>IFERROR(__xludf.DUMMYFUNCTION("GOOGLETRANSLATE(A134,""zh"",""en"")"),"Three studies")</f>
        <v>Three studies</v>
      </c>
    </row>
    <row r="135" ht="14.25" customHeight="1">
      <c r="A135" s="2" t="s">
        <v>238</v>
      </c>
      <c r="B135" s="2" t="s">
        <v>239</v>
      </c>
      <c r="C135" s="1" t="str">
        <f>IFERROR(__xludf.DUMMYFUNCTION("GOOGLETRANSLATE(A135,""zh"",""en"")"),"Three ways without fallacy thinking")</f>
        <v>Three ways without fallacy thinking</v>
      </c>
    </row>
    <row r="136" ht="14.25" customHeight="1">
      <c r="A136" s="2" t="s">
        <v>240</v>
      </c>
      <c r="B136" s="2" t="s">
        <v>239</v>
      </c>
      <c r="C136" s="1" t="str">
        <f>IFERROR(__xludf.DUMMYFUNCTION("GOOGLETRANSLATE(A136,""zh"",""en"")"),"Three quantities")</f>
        <v>Three quantities</v>
      </c>
    </row>
    <row r="137" ht="14.25" customHeight="1">
      <c r="A137" s="2" t="s">
        <v>241</v>
      </c>
      <c r="B137" s="2" t="s">
        <v>242</v>
      </c>
      <c r="C137" s="1" t="str">
        <f>IFERROR(__xludf.DUMMYFUNCTION("GOOGLETRANSLATE(A137,""zh"",""en"")"),"Diamond")</f>
        <v>Diamond</v>
      </c>
    </row>
    <row r="138" ht="14.25" customHeight="1">
      <c r="A138" s="2" t="s">
        <v>243</v>
      </c>
      <c r="B138" s="2" t="s">
        <v>244</v>
      </c>
      <c r="C138" s="1" t="str">
        <f>IFERROR(__xludf.DUMMYFUNCTION("GOOGLETRANSLATE(A138,""zh"",""en"")"),"Three multiplied")</f>
        <v>Three multiplied</v>
      </c>
    </row>
    <row r="139" ht="14.25" customHeight="1">
      <c r="A139" s="2" t="s">
        <v>245</v>
      </c>
      <c r="B139" s="2" t="s">
        <v>246</v>
      </c>
      <c r="C139" s="1" t="str">
        <f>IFERROR(__xludf.DUMMYFUNCTION("GOOGLETRANSLATE(A139,""zh"",""en"")"),"Three precepts")</f>
        <v>Three precepts</v>
      </c>
    </row>
    <row r="140" ht="14.25" customHeight="1">
      <c r="A140" s="2" t="s">
        <v>247</v>
      </c>
      <c r="B140" s="2" t="s">
        <v>246</v>
      </c>
      <c r="C140" s="1" t="str">
        <f>IFERROR(__xludf.DUMMYFUNCTION("GOOGLETRANSLATE(A140,""zh"",""en"")"),"Three laws")</f>
        <v>Three laws</v>
      </c>
    </row>
    <row r="141" ht="14.25" customHeight="1">
      <c r="A141" s="2" t="s">
        <v>248</v>
      </c>
      <c r="B141" s="2" t="s">
        <v>249</v>
      </c>
      <c r="C141" s="1" t="str">
        <f>IFERROR(__xludf.DUMMYFUNCTION("GOOGLETRANSLATE(A141,""zh"",""en"")"),"Three rounds")</f>
        <v>Three rounds</v>
      </c>
    </row>
    <row r="142" ht="14.25" customHeight="1">
      <c r="A142" s="2" t="s">
        <v>250</v>
      </c>
      <c r="B142" s="2" t="s">
        <v>251</v>
      </c>
      <c r="C142" s="1" t="str">
        <f>IFERROR(__xludf.DUMMYFUNCTION("GOOGLETRANSLATE(A142,""zh"",""en"")"),"Sanhui")</f>
        <v>Sanhui</v>
      </c>
    </row>
    <row r="143" ht="14.25" customHeight="1">
      <c r="A143" s="2" t="s">
        <v>252</v>
      </c>
      <c r="B143" s="2" t="s">
        <v>253</v>
      </c>
      <c r="C143" s="1" t="str">
        <f>IFERROR(__xludf.DUMMYFUNCTION("GOOGLETRANSLATE(A143,""zh"",""en"")"),"Overwhelming")</f>
        <v>Overwhelming</v>
      </c>
    </row>
    <row r="144" ht="14.25" customHeight="1">
      <c r="A144" s="2" t="s">
        <v>254</v>
      </c>
      <c r="B144" s="2" t="s">
        <v>255</v>
      </c>
      <c r="C144" s="1" t="str">
        <f>IFERROR(__xludf.DUMMYFUNCTION("GOOGLETRANSLATE(A144,""zh"",""en"")"),"Meal")</f>
        <v>Meal</v>
      </c>
    </row>
    <row r="145" ht="14.25" customHeight="1">
      <c r="A145" s="2" t="s">
        <v>256</v>
      </c>
      <c r="B145" s="2" t="s">
        <v>257</v>
      </c>
      <c r="C145" s="1" t="str">
        <f>IFERROR(__xludf.DUMMYFUNCTION("GOOGLETRANSLATE(A145,""zh"",""en"")"),"Decide")</f>
        <v>Decide</v>
      </c>
    </row>
    <row r="146" ht="14.25" customHeight="1">
      <c r="A146" s="2" t="s">
        <v>258</v>
      </c>
      <c r="B146" s="2" t="s">
        <v>259</v>
      </c>
      <c r="C146" s="1" t="str">
        <f>IFERROR(__xludf.DUMMYFUNCTION("GOOGLETRANSLATE(A146,""zh"",""en"")"),"Qi")</f>
        <v>Qi</v>
      </c>
    </row>
    <row r="147" ht="14.25" customHeight="1">
      <c r="A147" s="2" t="s">
        <v>260</v>
      </c>
      <c r="B147" s="2" t="s">
        <v>261</v>
      </c>
      <c r="C147" s="1" t="str">
        <f>IFERROR(__xludf.DUMMYFUNCTION("GOOGLETRANSLATE(A147,""zh"",""en"")"),"Clumsy fire")</f>
        <v>Clumsy fire</v>
      </c>
    </row>
    <row r="148" ht="14.25" customHeight="1">
      <c r="A148" s="2" t="s">
        <v>262</v>
      </c>
      <c r="B148" s="2" t="s">
        <v>263</v>
      </c>
      <c r="C148" s="1" t="str">
        <f>IFERROR(__xludf.DUMMYFUNCTION("GOOGLETRANSLATE(A148,""zh"",""en"")"),"Pirate wheel")</f>
        <v>Pirate wheel</v>
      </c>
    </row>
    <row r="149" ht="14.25" customHeight="1">
      <c r="A149" s="2" t="s">
        <v>264</v>
      </c>
      <c r="B149" s="2" t="s">
        <v>265</v>
      </c>
      <c r="C149" s="1" t="str">
        <f>IFERROR(__xludf.DUMMYFUNCTION("GOOGLETRANSLATE(A149,""zh"",""en"")"),"Twelve bitter practice")</f>
        <v>Twelve bitter practice</v>
      </c>
    </row>
    <row r="150" ht="14.25" customHeight="1">
      <c r="A150" s="2" t="s">
        <v>266</v>
      </c>
      <c r="B150" s="2" t="s">
        <v>267</v>
      </c>
      <c r="C150" s="1" t="str">
        <f>IFERROR(__xludf.DUMMYFUNCTION("GOOGLETRANSLATE(A150,""zh"",""en"")"),"Two goals")</f>
        <v>Two goals</v>
      </c>
    </row>
    <row r="151" ht="14.25" customHeight="1">
      <c r="A151" s="2" t="s">
        <v>268</v>
      </c>
      <c r="B151" s="2" t="s">
        <v>267</v>
      </c>
      <c r="C151" s="1" t="str">
        <f>IFERROR(__xludf.DUMMYFUNCTION("GOOGLETRANSLATE(A151,""zh"",""en"")"),"From his two -profit")</f>
        <v>From his two -profit</v>
      </c>
    </row>
    <row r="152" ht="14.25" customHeight="1">
      <c r="A152" s="2" t="s">
        <v>269</v>
      </c>
      <c r="B152" s="2" t="s">
        <v>270</v>
      </c>
      <c r="C152" s="1" t="str">
        <f>IFERROR(__xludf.DUMMYFUNCTION("GOOGLETRANSLATE(A152,""zh"",""en"")"),"Crowd")</f>
        <v>Crowd</v>
      </c>
    </row>
    <row r="153" ht="14.25" customHeight="1">
      <c r="A153" s="2" t="s">
        <v>271</v>
      </c>
      <c r="B153" s="2" t="s">
        <v>272</v>
      </c>
      <c r="C153" s="1" t="str">
        <f>IFERROR(__xludf.DUMMYFUNCTION("GOOGLETRANSLATE(A153,""zh"",""en"")"),"Two interests of teaching methods")</f>
        <v>Two interests of teaching methods</v>
      </c>
    </row>
    <row r="154" ht="14.25" customHeight="1">
      <c r="A154" s="2" t="s">
        <v>273</v>
      </c>
      <c r="B154" s="2" t="s">
        <v>274</v>
      </c>
      <c r="C154" s="1" t="str">
        <f>IFERROR(__xludf.DUMMYFUNCTION("GOOGLETRANSLATE(A154,""zh"",""en"")"),"Two obstacles")</f>
        <v>Two obstacles</v>
      </c>
    </row>
    <row r="155" ht="14.25" customHeight="1">
      <c r="A155" s="2" t="s">
        <v>275</v>
      </c>
      <c r="B155" s="2" t="s">
        <v>276</v>
      </c>
      <c r="C155" s="1" t="str">
        <f>IFERROR(__xludf.DUMMYFUNCTION("GOOGLETRANSLATE(A155,""zh"",""en"")"),"Two achievements")</f>
        <v>Two achievements</v>
      </c>
    </row>
    <row r="156" ht="14.25" customHeight="1">
      <c r="A156" s="2" t="s">
        <v>277</v>
      </c>
      <c r="B156" s="2" t="s">
        <v>278</v>
      </c>
      <c r="C156" s="1" t="str">
        <f>IFERROR(__xludf.DUMMYFUNCTION("GOOGLETRANSLATE(A156,""zh"",""en"")"),"Secondary")</f>
        <v>Secondary</v>
      </c>
    </row>
    <row r="157" ht="14.25" customHeight="1">
      <c r="A157" s="2" t="s">
        <v>279</v>
      </c>
      <c r="B157" s="2" t="s">
        <v>280</v>
      </c>
      <c r="C157" s="1" t="str">
        <f>IFERROR(__xludf.DUMMYFUNCTION("GOOGLETRANSLATE(A157,""zh"",""en"")"),"Consciousness")</f>
        <v>Consciousness</v>
      </c>
    </row>
    <row r="158" ht="14.25" customHeight="1">
      <c r="A158" s="3" t="s">
        <v>279</v>
      </c>
      <c r="B158" s="2" t="s">
        <v>281</v>
      </c>
      <c r="C158" s="1" t="str">
        <f>IFERROR(__xludf.DUMMYFUNCTION("GOOGLETRANSLATE(A158,""zh"",""en"")"),"Consciousness")</f>
        <v>Consciousness</v>
      </c>
    </row>
    <row r="159" ht="14.25" customHeight="1">
      <c r="A159" s="2" t="s">
        <v>282</v>
      </c>
      <c r="B159" s="2" t="s">
        <v>283</v>
      </c>
      <c r="C159" s="1" t="str">
        <f>IFERROR(__xludf.DUMMYFUNCTION("GOOGLETRANSLATE(A159,""zh"",""en"")"),"Self -raising")</f>
        <v>Self -raising</v>
      </c>
    </row>
    <row r="160" ht="14.25" customHeight="1">
      <c r="A160" s="3" t="s">
        <v>282</v>
      </c>
      <c r="B160" s="2" t="s">
        <v>284</v>
      </c>
      <c r="C160" s="1" t="str">
        <f>IFERROR(__xludf.DUMMYFUNCTION("GOOGLETRANSLATE(A160,""zh"",""en"")"),"Self -raising")</f>
        <v>Self -raising</v>
      </c>
    </row>
    <row r="161" ht="14.25" customHeight="1">
      <c r="A161" s="2" t="s">
        <v>285</v>
      </c>
      <c r="B161" s="2" t="s">
        <v>286</v>
      </c>
      <c r="C161" s="1" t="str">
        <f>IFERROR(__xludf.DUMMYFUNCTION("GOOGLETRANSLATE(A161,""zh"",""en"")"),"Two purity")</f>
        <v>Two purity</v>
      </c>
    </row>
    <row r="162" ht="14.25" customHeight="1">
      <c r="A162" s="2" t="s">
        <v>287</v>
      </c>
      <c r="B162" s="2" t="s">
        <v>288</v>
      </c>
      <c r="C162" s="1" t="str">
        <f>IFERROR(__xludf.DUMMYFUNCTION("GOOGLETRANSLATE(A162,""zh"",""en"")"),"You Po Sejie")</f>
        <v>You Po Sejie</v>
      </c>
    </row>
    <row r="163" ht="14.25" customHeight="1">
      <c r="A163" s="2" t="s">
        <v>289</v>
      </c>
      <c r="B163" s="2" t="s">
        <v>290</v>
      </c>
      <c r="C163" s="1" t="str">
        <f>IFERROR(__xludf.DUMMYFUNCTION("GOOGLETRANSLATE(A163,""zh"",""en"")"),"Holder")</f>
        <v>Holder</v>
      </c>
    </row>
    <row r="164" ht="14.25" customHeight="1">
      <c r="A164" s="2" t="s">
        <v>291</v>
      </c>
      <c r="B164" s="2" t="s">
        <v>292</v>
      </c>
      <c r="C164" s="1" t="str">
        <f>IFERROR(__xludf.DUMMYFUNCTION("GOOGLETRANSLATE(A164,""zh"",""en"")"),"Hada")</f>
        <v>Hada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劉洸昕</dc:creator>
</cp:coreProperties>
</file>