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jwsmgvO+hKXjs/gAEbFyDcp2aUjQ=="/>
    </ext>
  </extLst>
</workbook>
</file>

<file path=xl/sharedStrings.xml><?xml version="1.0" encoding="utf-8"?>
<sst xmlns="http://schemas.openxmlformats.org/spreadsheetml/2006/main" count="517" uniqueCount="452">
  <si>
    <t>ZH-TW</t>
  </si>
  <si>
    <t>EN</t>
  </si>
  <si>
    <t>Google Translate</t>
  </si>
  <si>
    <t>八萬四千法門</t>
  </si>
  <si>
    <t>84,000 teachings</t>
  </si>
  <si>
    <t>阿毗達磨</t>
  </si>
  <si>
    <t>Abhidharma</t>
  </si>
  <si>
    <t>煩惱識</t>
  </si>
  <si>
    <t>afflicted consciousness</t>
  </si>
  <si>
    <t>末那識</t>
  </si>
  <si>
    <t>蘊</t>
  </si>
  <si>
    <t>aggregates</t>
  </si>
  <si>
    <t>長壽佛</t>
  </si>
  <si>
    <t>Amitayus</t>
  </si>
  <si>
    <t>無量壽佛</t>
  </si>
  <si>
    <t>阿底峽</t>
  </si>
  <si>
    <t>Atisha</t>
  </si>
  <si>
    <t>加持</t>
  </si>
  <si>
    <t>blessings</t>
  </si>
  <si>
    <t>菩提心</t>
  </si>
  <si>
    <t>bodhichitta</t>
  </si>
  <si>
    <t>菩薩</t>
  </si>
  <si>
    <t>bodhisattva</t>
  </si>
  <si>
    <t>菩提薩埵</t>
  </si>
  <si>
    <t>菩薩地</t>
  </si>
  <si>
    <t>bodhisattva levels</t>
  </si>
  <si>
    <t>佛</t>
  </si>
  <si>
    <t>buddha</t>
  </si>
  <si>
    <t>佛陀</t>
  </si>
  <si>
    <t>釋迦牟尼佛</t>
  </si>
  <si>
    <t>Buddha Shakyamuni</t>
  </si>
  <si>
    <t>佛土</t>
  </si>
  <si>
    <t>budddhafield</t>
  </si>
  <si>
    <t>佛果</t>
  </si>
  <si>
    <t>buddhahood</t>
  </si>
  <si>
    <t>成佛</t>
  </si>
  <si>
    <t>佛性</t>
  </si>
  <si>
    <t>buddha nature</t>
  </si>
  <si>
    <t>轉輪聖王</t>
  </si>
  <si>
    <t>chakravartin</t>
  </si>
  <si>
    <t>勝樂金剛</t>
  </si>
  <si>
    <t>chakrasamvara</t>
  </si>
  <si>
    <t>施身法</t>
  </si>
  <si>
    <t>cutting practice</t>
  </si>
  <si>
    <t>斷法</t>
  </si>
  <si>
    <t>明</t>
  </si>
  <si>
    <t>clarity</t>
  </si>
  <si>
    <t>明性</t>
  </si>
  <si>
    <t>圓滿次第</t>
  </si>
  <si>
    <t>completion stage</t>
  </si>
  <si>
    <t>世俗層次</t>
  </si>
  <si>
    <t>conventional level</t>
  </si>
  <si>
    <t>生起次第</t>
  </si>
  <si>
    <t>creation stage</t>
  </si>
  <si>
    <t>勇父</t>
  </si>
  <si>
    <t>daka</t>
  </si>
  <si>
    <t>空行母</t>
  </si>
  <si>
    <t>dakini</t>
  </si>
  <si>
    <t>了義</t>
  </si>
  <si>
    <t>definitive meaning</t>
  </si>
  <si>
    <t>陀羅尼</t>
  </si>
  <si>
    <t>dharani</t>
  </si>
  <si>
    <t>法</t>
  </si>
  <si>
    <t>dharma</t>
  </si>
  <si>
    <t>護法</t>
  </si>
  <si>
    <t>dharma protector</t>
  </si>
  <si>
    <t>法界</t>
  </si>
  <si>
    <t>dharmadhatu</t>
  </si>
  <si>
    <t>法身</t>
  </si>
  <si>
    <t>dharmakaya</t>
  </si>
  <si>
    <t>法性</t>
  </si>
  <si>
    <t>dharmata</t>
  </si>
  <si>
    <t>煩惱</t>
  </si>
  <si>
    <t>disturbing emotions</t>
  </si>
  <si>
    <t>大圓滿</t>
  </si>
  <si>
    <t>dzogchen</t>
  </si>
  <si>
    <t>八識</t>
  </si>
  <si>
    <t>eight consciousnesses</t>
  </si>
  <si>
    <t>世間八法</t>
  </si>
  <si>
    <t>eight worldly concerns</t>
  </si>
  <si>
    <t>空性</t>
  </si>
  <si>
    <t>emptiness</t>
  </si>
  <si>
    <t>灌頂</t>
  </si>
  <si>
    <t>empowerment</t>
  </si>
  <si>
    <t>證悟</t>
  </si>
  <si>
    <t>enlightenment</t>
  </si>
  <si>
    <t>明點</t>
  </si>
  <si>
    <t>essential drops</t>
  </si>
  <si>
    <t>常見</t>
  </si>
  <si>
    <t>eternalism</t>
  </si>
  <si>
    <t>永恆主義</t>
  </si>
  <si>
    <t>覺證</t>
  </si>
  <si>
    <t>experience and realization</t>
  </si>
  <si>
    <t>覺受</t>
  </si>
  <si>
    <t>證量</t>
  </si>
  <si>
    <t>五佛部</t>
  </si>
  <si>
    <t>five Buddha families</t>
  </si>
  <si>
    <t>五方佛</t>
  </si>
  <si>
    <t>five dhyani Buddhas</t>
  </si>
  <si>
    <t>五濁</t>
  </si>
  <si>
    <t>five degenerations</t>
  </si>
  <si>
    <t>五道</t>
  </si>
  <si>
    <t>five paths</t>
  </si>
  <si>
    <t>五種染垢</t>
  </si>
  <si>
    <t>five defilements</t>
  </si>
  <si>
    <t>五毒</t>
  </si>
  <si>
    <t>五智</t>
  </si>
  <si>
    <t>five wisdoms</t>
  </si>
  <si>
    <t>四灌頂</t>
  </si>
  <si>
    <t>four empowerments</t>
  </si>
  <si>
    <t>四邊</t>
  </si>
  <si>
    <t>four extremes</t>
  </si>
  <si>
    <t>四個極端</t>
  </si>
  <si>
    <t>轉心四方法</t>
  </si>
  <si>
    <t>four ways of changing the mind</t>
  </si>
  <si>
    <t>轉心四思惟</t>
  </si>
  <si>
    <t>四無量心</t>
  </si>
  <si>
    <t>four immeasurables</t>
  </si>
  <si>
    <t>四印</t>
  </si>
  <si>
    <t>four seals</t>
  </si>
  <si>
    <t>四法印</t>
  </si>
  <si>
    <t>四聖諦</t>
  </si>
  <si>
    <t>four truths</t>
  </si>
  <si>
    <t>四真理</t>
  </si>
  <si>
    <t>大手印四瑜伽</t>
  </si>
  <si>
    <t>Four Yogas of Mahamudra</t>
  </si>
  <si>
    <t>岡波巴</t>
  </si>
  <si>
    <t>Gampopa</t>
  </si>
  <si>
    <t>薈供</t>
  </si>
  <si>
    <t>ganacakra</t>
  </si>
  <si>
    <t>薈供輪</t>
  </si>
  <si>
    <t>天</t>
  </si>
  <si>
    <t>gods</t>
  </si>
  <si>
    <t>天神</t>
  </si>
  <si>
    <t>基識</t>
  </si>
  <si>
    <t>ground consciousness</t>
  </si>
  <si>
    <t>上師</t>
  </si>
  <si>
    <t>guru</t>
  </si>
  <si>
    <t>上師瑜伽</t>
  </si>
  <si>
    <t>guru yoga</t>
  </si>
  <si>
    <t>上師相應法</t>
  </si>
  <si>
    <t>密集金剛續</t>
  </si>
  <si>
    <t>Guhyasamaja tantra</t>
  </si>
  <si>
    <t>喜金剛</t>
  </si>
  <si>
    <t>Hevajra</t>
  </si>
  <si>
    <t>喜金剛續</t>
  </si>
  <si>
    <t>Hevajra tantra</t>
  </si>
  <si>
    <t>小乘</t>
  </si>
  <si>
    <t>Hinayana</t>
  </si>
  <si>
    <t>餓鬼</t>
  </si>
  <si>
    <t>hungry ghosts</t>
  </si>
  <si>
    <t>幻身</t>
  </si>
  <si>
    <t>illusory body</t>
  </si>
  <si>
    <t>阿修羅</t>
  </si>
  <si>
    <t>jealous gods</t>
  </si>
  <si>
    <t>噶當派</t>
  </si>
  <si>
    <t>Kadampa</t>
  </si>
  <si>
    <t>甘珠爾</t>
  </si>
  <si>
    <t>Kangyur</t>
  </si>
  <si>
    <t>噶舉</t>
  </si>
  <si>
    <t>Kagyu</t>
  </si>
  <si>
    <t>業</t>
  </si>
  <si>
    <t>karma</t>
  </si>
  <si>
    <t>羯摩</t>
  </si>
  <si>
    <t>噶瑪噶舉</t>
  </si>
  <si>
    <t>Karma Kagyu</t>
  </si>
  <si>
    <t>噶瑪巴</t>
  </si>
  <si>
    <t>Karmapa</t>
  </si>
  <si>
    <t>竅訣</t>
  </si>
  <si>
    <t>key instructions</t>
  </si>
  <si>
    <t>染污</t>
  </si>
  <si>
    <t>klesha</t>
  </si>
  <si>
    <t>喇嘛</t>
  </si>
  <si>
    <t>lama</t>
  </si>
  <si>
    <t>習氣</t>
  </si>
  <si>
    <t>latencies</t>
  </si>
  <si>
    <t>解脫</t>
  </si>
  <si>
    <t>liberation</t>
  </si>
  <si>
    <t>羅擦瓦</t>
  </si>
  <si>
    <t>lotsawa</t>
  </si>
  <si>
    <t>luminosity</t>
  </si>
  <si>
    <t>光明</t>
  </si>
  <si>
    <t>明光</t>
  </si>
  <si>
    <t>大手印</t>
  </si>
  <si>
    <t>mahamudra</t>
  </si>
  <si>
    <t>瑪哈班智達</t>
  </si>
  <si>
    <t>mahapandita</t>
  </si>
  <si>
    <t>大學者</t>
  </si>
  <si>
    <t>瑪哈悉達</t>
  </si>
  <si>
    <t>mahasiddha</t>
  </si>
  <si>
    <t>大成就者</t>
  </si>
  <si>
    <t>大乘</t>
  </si>
  <si>
    <t>Mahayana</t>
  </si>
  <si>
    <t>梅赤巴</t>
  </si>
  <si>
    <t>Maitrip</t>
  </si>
  <si>
    <t>彌勒</t>
  </si>
  <si>
    <t>Maitreya</t>
  </si>
  <si>
    <t>曼達</t>
  </si>
  <si>
    <t>mandala</t>
  </si>
  <si>
    <t>壇城</t>
  </si>
  <si>
    <t>中圍</t>
  </si>
  <si>
    <t>咒</t>
  </si>
  <si>
    <t>mantra</t>
  </si>
  <si>
    <t>咒乘</t>
  </si>
  <si>
    <t>mantrayana</t>
  </si>
  <si>
    <t>魔</t>
  </si>
  <si>
    <t>mara</t>
  </si>
  <si>
    <t>瑪爾巴</t>
  </si>
  <si>
    <t>Marpa</t>
  </si>
  <si>
    <t>意識</t>
  </si>
  <si>
    <t>mental consciousness</t>
  </si>
  <si>
    <t>心所</t>
  </si>
  <si>
    <t>mental factors</t>
  </si>
  <si>
    <t>心理因素</t>
  </si>
  <si>
    <t>密勒日巴</t>
  </si>
  <si>
    <t>Milarepa</t>
  </si>
  <si>
    <t>唯識宗</t>
  </si>
  <si>
    <t>Mind-only school</t>
  </si>
  <si>
    <t>Cittamatra School</t>
  </si>
  <si>
    <t>印</t>
  </si>
  <si>
    <t>mudra</t>
  </si>
  <si>
    <t>手印</t>
  </si>
  <si>
    <t>脈</t>
  </si>
  <si>
    <t>nadi</t>
  </si>
  <si>
    <t>那洛巴</t>
  </si>
  <si>
    <t>Naropa</t>
  </si>
  <si>
    <t>斷見</t>
  </si>
  <si>
    <t>nihilism</t>
  </si>
  <si>
    <t>虛無主義</t>
  </si>
  <si>
    <t>化身</t>
  </si>
  <si>
    <t>nirmanakaya</t>
  </si>
  <si>
    <t>涅槃</t>
  </si>
  <si>
    <t>nirvana</t>
  </si>
  <si>
    <t>不散亂</t>
  </si>
  <si>
    <t>nondistraction</t>
  </si>
  <si>
    <t>不放逸</t>
  </si>
  <si>
    <t>不造作</t>
  </si>
  <si>
    <t>nonfabrication</t>
  </si>
  <si>
    <t>無修</t>
  </si>
  <si>
    <t>nonmeditation</t>
  </si>
  <si>
    <t>無想</t>
  </si>
  <si>
    <t>nonthought</t>
  </si>
  <si>
    <t>遮障</t>
  </si>
  <si>
    <t>obscuration</t>
  </si>
  <si>
    <t>起心動念</t>
  </si>
  <si>
    <t>ocurrence</t>
  </si>
  <si>
    <t>專一</t>
  </si>
  <si>
    <t>one-pointedness</t>
  </si>
  <si>
    <t>一味</t>
  </si>
  <si>
    <t>one taste</t>
  </si>
  <si>
    <t>口傳</t>
  </si>
  <si>
    <t>oral transmission</t>
  </si>
  <si>
    <t>班智達</t>
  </si>
  <si>
    <t>pandita</t>
  </si>
  <si>
    <t>波羅蜜</t>
  </si>
  <si>
    <t>paramita</t>
  </si>
  <si>
    <t>度</t>
  </si>
  <si>
    <t>解脫道</t>
  </si>
  <si>
    <t>path of liberation</t>
  </si>
  <si>
    <t>方便道</t>
  </si>
  <si>
    <t>path of means</t>
  </si>
  <si>
    <t>遷識</t>
  </si>
  <si>
    <t>transfer of conscious.</t>
  </si>
  <si>
    <t>遷識法</t>
  </si>
  <si>
    <t>phowa</t>
  </si>
  <si>
    <t>頗瓦法</t>
  </si>
  <si>
    <t>直指教法</t>
  </si>
  <si>
    <t>pointing-out instructions</t>
  </si>
  <si>
    <t>氣</t>
  </si>
  <si>
    <t>prana</t>
  </si>
  <si>
    <t>風</t>
  </si>
  <si>
    <t>風息</t>
  </si>
  <si>
    <t>般若波羅蜜多</t>
  </si>
  <si>
    <t>prajnaparamita</t>
  </si>
  <si>
    <t>般若波羅蜜多經</t>
  </si>
  <si>
    <t>prajnaparamita sutras</t>
  </si>
  <si>
    <t>辟支佛</t>
  </si>
  <si>
    <t>pratyekabuddha</t>
  </si>
  <si>
    <t>不了義</t>
  </si>
  <si>
    <t>provisional meaning</t>
  </si>
  <si>
    <t>認出</t>
  </si>
  <si>
    <t>recognition</t>
  </si>
  <si>
    <t>相對真理</t>
  </si>
  <si>
    <t>relative truth</t>
  </si>
  <si>
    <t>根本上師</t>
  </si>
  <si>
    <t>root guru</t>
  </si>
  <si>
    <t>聖觀</t>
  </si>
  <si>
    <t>sacred outlook</t>
  </si>
  <si>
    <t>淨相</t>
  </si>
  <si>
    <t>薩迦班智達</t>
  </si>
  <si>
    <t>Sakya Pandita</t>
  </si>
  <si>
    <t>三摩地</t>
  </si>
  <si>
    <t>samadhi</t>
  </si>
  <si>
    <t>普賢</t>
  </si>
  <si>
    <t>Samantabhadra</t>
  </si>
  <si>
    <t>三曼多跋陀羅</t>
  </si>
  <si>
    <t>三昧耶</t>
  </si>
  <si>
    <t>samaya</t>
  </si>
  <si>
    <t>報身</t>
  </si>
  <si>
    <t>sambhogakaya</t>
  </si>
  <si>
    <t>輪迴</t>
  </si>
  <si>
    <t>samsara</t>
  </si>
  <si>
    <t>娑婆世界</t>
  </si>
  <si>
    <t>僧伽</t>
  </si>
  <si>
    <t>sangha</t>
  </si>
  <si>
    <t>密咒</t>
  </si>
  <si>
    <t>secret mantra</t>
  </si>
  <si>
    <t>無我</t>
  </si>
  <si>
    <t>selflessness</t>
  </si>
  <si>
    <t>自他交換法</t>
  </si>
  <si>
    <t>giving and taking practice</t>
  </si>
  <si>
    <t>sending and taking practice</t>
  </si>
  <si>
    <t>有情眾生</t>
  </si>
  <si>
    <t>sentient beings</t>
  </si>
  <si>
    <t>奢摩他</t>
  </si>
  <si>
    <t>shamatha</t>
  </si>
  <si>
    <t>止</t>
  </si>
  <si>
    <t>有所緣的止</t>
  </si>
  <si>
    <t>shamatha with support</t>
  </si>
  <si>
    <t>有所依的止</t>
  </si>
  <si>
    <t>無所緣的止</t>
  </si>
  <si>
    <t>shamatha without support</t>
  </si>
  <si>
    <t>無所依的止</t>
  </si>
  <si>
    <t>成就者</t>
  </si>
  <si>
    <t>siddha</t>
  </si>
  <si>
    <t>悉達</t>
  </si>
  <si>
    <t>成就</t>
  </si>
  <si>
    <t>siddhi</t>
  </si>
  <si>
    <t>悉地</t>
  </si>
  <si>
    <t>離戲</t>
  </si>
  <si>
    <t>simplicity</t>
  </si>
  <si>
    <t>六道</t>
  </si>
  <si>
    <t>six realms</t>
  </si>
  <si>
    <t>那洛六法</t>
  </si>
  <si>
    <t>Six Yogas of Naropa</t>
  </si>
  <si>
    <t>藴</t>
  </si>
  <si>
    <t>skandha</t>
  </si>
  <si>
    <t>善巧方便</t>
  </si>
  <si>
    <t>skillful means</t>
  </si>
  <si>
    <t>道歌</t>
  </si>
  <si>
    <t>spiritual songs</t>
  </si>
  <si>
    <t>住</t>
  </si>
  <si>
    <t>stillness</t>
  </si>
  <si>
    <t>寂住</t>
  </si>
  <si>
    <t>氣、脈、明點</t>
  </si>
  <si>
    <t>subtle winds, channels and essences</t>
  </si>
  <si>
    <t>殊勝悉地</t>
  </si>
  <si>
    <t>supreme siddhi</t>
  </si>
  <si>
    <t>不共成就</t>
  </si>
  <si>
    <t>經</t>
  </si>
  <si>
    <t>sutra</t>
  </si>
  <si>
    <t>佛經</t>
  </si>
  <si>
    <t>經部大手印</t>
  </si>
  <si>
    <t>Sutra Mahamudra</t>
  </si>
  <si>
    <t>經乘</t>
  </si>
  <si>
    <t>Sutrayana</t>
  </si>
  <si>
    <t>體性身</t>
  </si>
  <si>
    <t>svabhavikakaya</t>
  </si>
  <si>
    <t>續</t>
  </si>
  <si>
    <t>tantra</t>
  </si>
  <si>
    <t>密續</t>
  </si>
  <si>
    <t>坦特羅</t>
  </si>
  <si>
    <t>續部大手印</t>
  </si>
  <si>
    <t>Tantra Mahamudra</t>
  </si>
  <si>
    <t>度母</t>
  </si>
  <si>
    <t>Tara</t>
  </si>
  <si>
    <t>三寶</t>
  </si>
  <si>
    <t>three jewels</t>
  </si>
  <si>
    <t>三身</t>
  </si>
  <si>
    <t>three kayas</t>
  </si>
  <si>
    <t>三界</t>
  </si>
  <si>
    <t>three realms</t>
  </si>
  <si>
    <t>三有</t>
  </si>
  <si>
    <t>三根本</t>
  </si>
  <si>
    <t>three roots</t>
  </si>
  <si>
    <t>三苦</t>
  </si>
  <si>
    <t>three sufferings</t>
  </si>
  <si>
    <t>三乘</t>
  </si>
  <si>
    <t>three vehicles</t>
  </si>
  <si>
    <t>帝洛巴</t>
  </si>
  <si>
    <t>Tilopa</t>
  </si>
  <si>
    <t>tonglen</t>
  </si>
  <si>
    <t>食子</t>
  </si>
  <si>
    <t>torma</t>
  </si>
  <si>
    <t>止的禪修</t>
  </si>
  <si>
    <t>tranquility meditation</t>
  </si>
  <si>
    <t>糌粑</t>
  </si>
  <si>
    <t>tsampa</t>
  </si>
  <si>
    <t>拙火</t>
  </si>
  <si>
    <t>subtle heat</t>
  </si>
  <si>
    <t>tummo</t>
  </si>
  <si>
    <t>二資糧</t>
  </si>
  <si>
    <t>two accumulations</t>
  </si>
  <si>
    <t>究竟真理</t>
  </si>
  <si>
    <t>ultimate truth</t>
  </si>
  <si>
    <t>勝義諦</t>
  </si>
  <si>
    <t>金剛跏趺坐</t>
  </si>
  <si>
    <t>vajra posture</t>
  </si>
  <si>
    <t>雙盤</t>
  </si>
  <si>
    <t>金剛持</t>
  </si>
  <si>
    <t>Vajradhara</t>
  </si>
  <si>
    <t>金剛亥母</t>
  </si>
  <si>
    <t>Vajravarahi</t>
  </si>
  <si>
    <t>金剛瑜伽母</t>
  </si>
  <si>
    <t>Vajrayogini</t>
  </si>
  <si>
    <t>金剛乘</t>
  </si>
  <si>
    <t>Vajrayana</t>
  </si>
  <si>
    <t>見、修、行</t>
  </si>
  <si>
    <t>view, meditation, and action</t>
  </si>
  <si>
    <t>觀</t>
  </si>
  <si>
    <t>Vipashyana meditation</t>
  </si>
  <si>
    <t>內觀</t>
  </si>
  <si>
    <t>毗婆舍那</t>
  </si>
  <si>
    <t>法輪</t>
  </si>
  <si>
    <t>wheel of dharma</t>
  </si>
  <si>
    <t>口耳傳承</t>
  </si>
  <si>
    <t>whispered lineage</t>
  </si>
  <si>
    <t>乘</t>
  </si>
  <si>
    <t>yana</t>
  </si>
  <si>
    <t>本尊</t>
  </si>
  <si>
    <t>yidam</t>
  </si>
  <si>
    <t>依當</t>
  </si>
  <si>
    <t>本尊禪修</t>
  </si>
  <si>
    <t>yidam meditation</t>
  </si>
  <si>
    <t>瑜伽</t>
  </si>
  <si>
    <t>yoga</t>
  </si>
  <si>
    <t>瑜伽續</t>
  </si>
  <si>
    <t>yogatantra</t>
  </si>
  <si>
    <t>瑜伽士</t>
  </si>
  <si>
    <t>yogi</t>
  </si>
  <si>
    <t>瑜伽女</t>
  </si>
  <si>
    <t>yogini</t>
  </si>
  <si>
    <t>苯教</t>
  </si>
  <si>
    <t>Bon religion</t>
  </si>
  <si>
    <t>禪修</t>
  </si>
  <si>
    <t>meditate</t>
  </si>
  <si>
    <t>修行傳記</t>
  </si>
  <si>
    <t>spiritual biography</t>
  </si>
  <si>
    <t>成就者傳</t>
  </si>
  <si>
    <t>密續成就者</t>
  </si>
  <si>
    <t>tantric adept</t>
  </si>
  <si>
    <t>靜慮</t>
  </si>
  <si>
    <t>dhyana meditation</t>
  </si>
  <si>
    <t>般若</t>
  </si>
  <si>
    <t>prajña</t>
  </si>
  <si>
    <t>慧</t>
  </si>
  <si>
    <t>智</t>
  </si>
  <si>
    <t>jñana</t>
  </si>
  <si>
    <t>論</t>
  </si>
  <si>
    <t>shastra</t>
  </si>
  <si>
    <t>顱器</t>
  </si>
  <si>
    <t>skull cup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</si>
</sst>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DFKai-SB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37.71"/>
    <col customWidth="1" min="3" max="3" width="35.0"/>
    <col customWidth="1" min="4" max="26" width="8.71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 t="s">
        <v>3</v>
      </c>
      <c r="B2" s="4" t="s">
        <v>4</v>
      </c>
      <c r="C2" s="1" t="str">
        <f>IFERROR(__xludf.DUMMYFUNCTION("GOOGLETRANSLATE(A2,""zh"",""en"")"),"84,000 Method")</f>
        <v>84,000 Method</v>
      </c>
    </row>
    <row r="3" ht="14.25" customHeight="1">
      <c r="A3" s="3" t="s">
        <v>5</v>
      </c>
      <c r="B3" s="4" t="s">
        <v>6</v>
      </c>
      <c r="C3" s="1" t="str">
        <f>IFERROR(__xludf.DUMMYFUNCTION("GOOGLETRANSLATE(A3,""zh"",""en"")"),"Abhidami")</f>
        <v>Abhidami</v>
      </c>
    </row>
    <row r="4" ht="14.25" customHeight="1">
      <c r="A4" s="3" t="s">
        <v>7</v>
      </c>
      <c r="B4" s="4" t="s">
        <v>8</v>
      </c>
      <c r="C4" s="1" t="str">
        <f>IFERROR(__xludf.DUMMYFUNCTION("GOOGLETRANSLATE(A4,""zh"",""en"")"),"Trouble")</f>
        <v>Trouble</v>
      </c>
    </row>
    <row r="5" ht="14.25" customHeight="1">
      <c r="A5" s="3" t="s">
        <v>9</v>
      </c>
      <c r="B5" s="4" t="s">
        <v>8</v>
      </c>
      <c r="C5" s="1" t="str">
        <f>IFERROR(__xludf.DUMMYFUNCTION("GOOGLETRANSLATE(A5,""zh"",""en"")"),"The last consciousness")</f>
        <v>The last consciousness</v>
      </c>
    </row>
    <row r="6" ht="14.25" customHeight="1">
      <c r="A6" s="3" t="s">
        <v>10</v>
      </c>
      <c r="B6" s="4" t="s">
        <v>11</v>
      </c>
      <c r="C6" s="1" t="str">
        <f>IFERROR(__xludf.DUMMYFUNCTION("GOOGLETRANSLATE(A6,""zh"",""en"")"),"Contain")</f>
        <v>Contain</v>
      </c>
    </row>
    <row r="7" ht="14.25" customHeight="1">
      <c r="A7" s="3" t="s">
        <v>12</v>
      </c>
      <c r="B7" s="4" t="s">
        <v>13</v>
      </c>
      <c r="C7" s="1" t="str">
        <f>IFERROR(__xludf.DUMMYFUNCTION("GOOGLETRANSLATE(A7,""zh"",""en"")"),"Longevity Buddha")</f>
        <v>Longevity Buddha</v>
      </c>
    </row>
    <row r="8" ht="14.25" customHeight="1">
      <c r="A8" s="3" t="s">
        <v>14</v>
      </c>
      <c r="B8" s="4" t="s">
        <v>13</v>
      </c>
      <c r="C8" s="1" t="str">
        <f>IFERROR(__xludf.DUMMYFUNCTION("GOOGLETRANSLATE(A8,""zh"",""en"")"),"Wuliangshou Buddha")</f>
        <v>Wuliangshou Buddha</v>
      </c>
    </row>
    <row r="9" ht="14.25" customHeight="1">
      <c r="A9" s="3" t="s">
        <v>15</v>
      </c>
      <c r="B9" s="4" t="s">
        <v>16</v>
      </c>
      <c r="C9" s="1" t="str">
        <f>IFERROR(__xludf.DUMMYFUNCTION("GOOGLETRANSLATE(A9,""zh"",""en"")"),"Atya")</f>
        <v>Atya</v>
      </c>
    </row>
    <row r="10" ht="14.25" customHeight="1">
      <c r="A10" s="3" t="s">
        <v>17</v>
      </c>
      <c r="B10" s="4" t="s">
        <v>18</v>
      </c>
      <c r="C10" s="1" t="str">
        <f>IFERROR(__xludf.DUMMYFUNCTION("GOOGLETRANSLATE(A10,""zh"",""en"")"),"Bless")</f>
        <v>Bless</v>
      </c>
    </row>
    <row r="11" ht="14.25" customHeight="1">
      <c r="A11" s="3" t="s">
        <v>19</v>
      </c>
      <c r="B11" s="4" t="s">
        <v>20</v>
      </c>
      <c r="C11" s="1" t="str">
        <f>IFERROR(__xludf.DUMMYFUNCTION("GOOGLETRANSLATE(A11,""zh"",""en"")"),"Bodhicitta")</f>
        <v>Bodhicitta</v>
      </c>
    </row>
    <row r="12" ht="14.25" customHeight="1">
      <c r="A12" s="3" t="s">
        <v>21</v>
      </c>
      <c r="B12" s="4" t="s">
        <v>22</v>
      </c>
      <c r="C12" s="1" t="str">
        <f>IFERROR(__xludf.DUMMYFUNCTION("GOOGLETRANSLATE(A12,""zh"",""en"")"),"Buddha")</f>
        <v>Buddha</v>
      </c>
    </row>
    <row r="13" ht="14.25" customHeight="1">
      <c r="A13" s="3" t="s">
        <v>23</v>
      </c>
      <c r="B13" s="4" t="s">
        <v>22</v>
      </c>
      <c r="C13" s="1" t="str">
        <f>IFERROR(__xludf.DUMMYFUNCTION("GOOGLETRANSLATE(A13,""zh"",""en"")"),"Bodhi Sausa")</f>
        <v>Bodhi Sausa</v>
      </c>
    </row>
    <row r="14" ht="14.25" customHeight="1">
      <c r="A14" s="3" t="s">
        <v>24</v>
      </c>
      <c r="B14" s="4" t="s">
        <v>25</v>
      </c>
      <c r="C14" s="1" t="str">
        <f>IFERROR(__xludf.DUMMYFUNCTION("GOOGLETRANSLATE(A14,""zh"",""en"")"),"Bodhisattva")</f>
        <v>Bodhisattva</v>
      </c>
    </row>
    <row r="15" ht="14.25" customHeight="1">
      <c r="A15" s="3" t="s">
        <v>26</v>
      </c>
      <c r="B15" s="4" t="s">
        <v>27</v>
      </c>
      <c r="C15" s="1" t="str">
        <f>IFERROR(__xludf.DUMMYFUNCTION("GOOGLETRANSLATE(A15,""zh"",""en"")"),"Buddha")</f>
        <v>Buddha</v>
      </c>
    </row>
    <row r="16" ht="14.25" customHeight="1">
      <c r="A16" s="3" t="s">
        <v>28</v>
      </c>
      <c r="B16" s="4" t="s">
        <v>27</v>
      </c>
      <c r="C16" s="1" t="str">
        <f>IFERROR(__xludf.DUMMYFUNCTION("GOOGLETRANSLATE(A16,""zh"",""en"")"),"Buddha")</f>
        <v>Buddha</v>
      </c>
    </row>
    <row r="17" ht="14.25" customHeight="1">
      <c r="A17" s="3" t="s">
        <v>29</v>
      </c>
      <c r="B17" s="4" t="s">
        <v>30</v>
      </c>
      <c r="C17" s="1" t="str">
        <f>IFERROR(__xludf.DUMMYFUNCTION("GOOGLETRANSLATE(A17,""zh"",""en"")"),"Shakyamuni Buddha")</f>
        <v>Shakyamuni Buddha</v>
      </c>
    </row>
    <row r="18" ht="14.25" customHeight="1">
      <c r="A18" s="3" t="s">
        <v>31</v>
      </c>
      <c r="B18" s="4" t="s">
        <v>32</v>
      </c>
      <c r="C18" s="1" t="str">
        <f>IFERROR(__xludf.DUMMYFUNCTION("GOOGLETRANSLATE(A18,""zh"",""en"")"),"Buddha")</f>
        <v>Buddha</v>
      </c>
    </row>
    <row r="19" ht="14.25" customHeight="1">
      <c r="A19" s="3" t="s">
        <v>33</v>
      </c>
      <c r="B19" s="4" t="s">
        <v>34</v>
      </c>
      <c r="C19" s="1" t="str">
        <f>IFERROR(__xludf.DUMMYFUNCTION("GOOGLETRANSLATE(A19,""zh"",""en"")"),"Buddhist fruit")</f>
        <v>Buddhist fruit</v>
      </c>
    </row>
    <row r="20" ht="14.25" customHeight="1">
      <c r="A20" s="3" t="s">
        <v>35</v>
      </c>
      <c r="B20" s="4" t="s">
        <v>34</v>
      </c>
      <c r="C20" s="1" t="str">
        <f>IFERROR(__xludf.DUMMYFUNCTION("GOOGLETRANSLATE(A20,""zh"",""en"")"),"Buddha")</f>
        <v>Buddha</v>
      </c>
    </row>
    <row r="21" ht="14.25" customHeight="1">
      <c r="A21" s="3" t="s">
        <v>36</v>
      </c>
      <c r="B21" s="4" t="s">
        <v>37</v>
      </c>
      <c r="C21" s="1" t="str">
        <f>IFERROR(__xludf.DUMMYFUNCTION("GOOGLETRANSLATE(A21,""zh"",""en"")"),"Buddhism")</f>
        <v>Buddhism</v>
      </c>
    </row>
    <row r="22" ht="14.25" customHeight="1">
      <c r="A22" s="3" t="s">
        <v>38</v>
      </c>
      <c r="B22" s="4" t="s">
        <v>39</v>
      </c>
      <c r="C22" s="1" t="str">
        <f>IFERROR(__xludf.DUMMYFUNCTION("GOOGLETRANSLATE(A22,""zh"",""en"")"),"Turbora")</f>
        <v>Turbora</v>
      </c>
    </row>
    <row r="23" ht="14.25" customHeight="1">
      <c r="A23" s="3" t="s">
        <v>40</v>
      </c>
      <c r="B23" s="4" t="s">
        <v>41</v>
      </c>
      <c r="C23" s="1" t="str">
        <f>IFERROR(__xludf.DUMMYFUNCTION("GOOGLETRANSLATE(A23,""zh"",""en"")"),"Shengle King Kong")</f>
        <v>Shengle King Kong</v>
      </c>
    </row>
    <row r="24" ht="14.25" customHeight="1">
      <c r="A24" s="3" t="s">
        <v>42</v>
      </c>
      <c r="B24" s="4" t="s">
        <v>43</v>
      </c>
      <c r="C24" s="1" t="str">
        <f>IFERROR(__xludf.DUMMYFUNCTION("GOOGLETRANSLATE(A24,""zh"",""en"")"),"Be")</f>
        <v>Be</v>
      </c>
    </row>
    <row r="25" ht="14.25" customHeight="1">
      <c r="A25" s="3" t="s">
        <v>44</v>
      </c>
      <c r="B25" s="4" t="s">
        <v>43</v>
      </c>
      <c r="C25" s="1" t="str">
        <f>IFERROR(__xludf.DUMMYFUNCTION("GOOGLETRANSLATE(A25,""zh"",""en"")"),"Break the law")</f>
        <v>Break the law</v>
      </c>
    </row>
    <row r="26" ht="14.25" customHeight="1">
      <c r="A26" s="3" t="s">
        <v>45</v>
      </c>
      <c r="B26" s="4" t="s">
        <v>46</v>
      </c>
      <c r="C26" s="1" t="str">
        <f>IFERROR(__xludf.DUMMYFUNCTION("GOOGLETRANSLATE(A26,""zh"",""en"")"),"Bright")</f>
        <v>Bright</v>
      </c>
    </row>
    <row r="27" ht="14.25" customHeight="1">
      <c r="A27" s="3" t="s">
        <v>47</v>
      </c>
      <c r="B27" s="4" t="s">
        <v>46</v>
      </c>
      <c r="C27" s="1" t="str">
        <f>IFERROR(__xludf.DUMMYFUNCTION("GOOGLETRANSLATE(A27,""zh"",""en"")"),"Brightness")</f>
        <v>Brightness</v>
      </c>
    </row>
    <row r="28" ht="14.25" customHeight="1">
      <c r="A28" s="3" t="s">
        <v>48</v>
      </c>
      <c r="B28" s="4" t="s">
        <v>49</v>
      </c>
      <c r="C28" s="1" t="str">
        <f>IFERROR(__xludf.DUMMYFUNCTION("GOOGLETRANSLATE(A28,""zh"",""en"")"),"Perfection")</f>
        <v>Perfection</v>
      </c>
    </row>
    <row r="29" ht="14.25" customHeight="1">
      <c r="A29" s="3" t="s">
        <v>50</v>
      </c>
      <c r="B29" s="4" t="s">
        <v>51</v>
      </c>
      <c r="C29" s="1" t="str">
        <f>IFERROR(__xludf.DUMMYFUNCTION("GOOGLETRANSLATE(A29,""zh"",""en"")"),"Secular level")</f>
        <v>Secular level</v>
      </c>
    </row>
    <row r="30" ht="14.25" customHeight="1">
      <c r="A30" s="3" t="s">
        <v>52</v>
      </c>
      <c r="B30" s="4" t="s">
        <v>53</v>
      </c>
      <c r="C30" s="1" t="str">
        <f>IFERROR(__xludf.DUMMYFUNCTION("GOOGLETRANSLATE(A30,""zh"",""en"")"),"Take the second time")</f>
        <v>Take the second time</v>
      </c>
    </row>
    <row r="31" ht="14.25" customHeight="1">
      <c r="A31" s="3" t="s">
        <v>54</v>
      </c>
      <c r="B31" s="4" t="s">
        <v>55</v>
      </c>
      <c r="C31" s="1" t="str">
        <f>IFERROR(__xludf.DUMMYFUNCTION("GOOGLETRANSLATE(A31,""zh"",""en"")"),"Brave father")</f>
        <v>Brave father</v>
      </c>
    </row>
    <row r="32" ht="14.25" customHeight="1">
      <c r="A32" s="3" t="s">
        <v>56</v>
      </c>
      <c r="B32" s="4" t="s">
        <v>57</v>
      </c>
      <c r="C32" s="1" t="str">
        <f>IFERROR(__xludf.DUMMYFUNCTION("GOOGLETRANSLATE(A32,""zh"",""en"")"),"Air -run mother")</f>
        <v>Air -run mother</v>
      </c>
    </row>
    <row r="33" ht="14.25" customHeight="1">
      <c r="A33" s="3" t="s">
        <v>58</v>
      </c>
      <c r="B33" s="4" t="s">
        <v>59</v>
      </c>
      <c r="C33" s="1" t="str">
        <f>IFERROR(__xludf.DUMMYFUNCTION("GOOGLETRANSLATE(A33,""zh"",""en"")"),"Righteous")</f>
        <v>Righteous</v>
      </c>
    </row>
    <row r="34" ht="14.25" customHeight="1">
      <c r="A34" s="3" t="s">
        <v>60</v>
      </c>
      <c r="B34" s="4" t="s">
        <v>61</v>
      </c>
      <c r="C34" s="1" t="str">
        <f>IFERROR(__xludf.DUMMYFUNCTION("GOOGLETRANSLATE(A34,""zh"",""en"")"),"Dhara")</f>
        <v>Dhara</v>
      </c>
    </row>
    <row r="35" ht="14.25" customHeight="1">
      <c r="A35" s="3" t="s">
        <v>62</v>
      </c>
      <c r="B35" s="4" t="s">
        <v>63</v>
      </c>
      <c r="C35" s="1" t="str">
        <f>IFERROR(__xludf.DUMMYFUNCTION("GOOGLETRANSLATE(A35,""zh"",""en"")"),"Law")</f>
        <v>Law</v>
      </c>
    </row>
    <row r="36" ht="14.25" customHeight="1">
      <c r="A36" s="3" t="s">
        <v>64</v>
      </c>
      <c r="B36" s="4" t="s">
        <v>65</v>
      </c>
      <c r="C36" s="1" t="str">
        <f>IFERROR(__xludf.DUMMYFUNCTION("GOOGLETRANSLATE(A36,""zh"",""en"")"),"Protect the law")</f>
        <v>Protect the law</v>
      </c>
    </row>
    <row r="37" ht="14.25" customHeight="1">
      <c r="A37" s="3" t="s">
        <v>66</v>
      </c>
      <c r="B37" s="4" t="s">
        <v>67</v>
      </c>
      <c r="C37" s="1" t="str">
        <f>IFERROR(__xludf.DUMMYFUNCTION("GOOGLETRANSLATE(A37,""zh"",""en"")"),"Legal realm")</f>
        <v>Legal realm</v>
      </c>
    </row>
    <row r="38" ht="14.25" customHeight="1">
      <c r="A38" s="3" t="s">
        <v>68</v>
      </c>
      <c r="B38" s="4" t="s">
        <v>69</v>
      </c>
      <c r="C38" s="1" t="str">
        <f>IFERROR(__xludf.DUMMYFUNCTION("GOOGLETRANSLATE(A38,""zh"",""en"")"),"Law body")</f>
        <v>Law body</v>
      </c>
    </row>
    <row r="39" ht="14.25" customHeight="1">
      <c r="A39" s="3" t="s">
        <v>70</v>
      </c>
      <c r="B39" s="4" t="s">
        <v>71</v>
      </c>
      <c r="C39" s="1" t="str">
        <f>IFERROR(__xludf.DUMMYFUNCTION("GOOGLETRANSLATE(A39,""zh"",""en"")"),"Law")</f>
        <v>Law</v>
      </c>
    </row>
    <row r="40" ht="14.25" customHeight="1">
      <c r="A40" s="3" t="s">
        <v>72</v>
      </c>
      <c r="B40" s="4" t="s">
        <v>73</v>
      </c>
      <c r="C40" s="1" t="str">
        <f>IFERROR(__xludf.DUMMYFUNCTION("GOOGLETRANSLATE(A40,""zh"",""en"")"),"trouble")</f>
        <v>trouble</v>
      </c>
    </row>
    <row r="41" ht="14.25" customHeight="1">
      <c r="A41" s="3" t="s">
        <v>74</v>
      </c>
      <c r="B41" s="4" t="s">
        <v>75</v>
      </c>
      <c r="C41" s="1" t="str">
        <f>IFERROR(__xludf.DUMMYFUNCTION("GOOGLETRANSLATE(A41,""zh"",""en"")"),"Perfection")</f>
        <v>Perfection</v>
      </c>
    </row>
    <row r="42" ht="14.25" customHeight="1">
      <c r="A42" s="3" t="s">
        <v>76</v>
      </c>
      <c r="B42" s="4" t="s">
        <v>77</v>
      </c>
      <c r="C42" s="1" t="str">
        <f>IFERROR(__xludf.DUMMYFUNCTION("GOOGLETRANSLATE(A42,""zh"",""en"")"),"Eight consciousness")</f>
        <v>Eight consciousness</v>
      </c>
    </row>
    <row r="43" ht="14.25" customHeight="1">
      <c r="A43" s="3" t="s">
        <v>78</v>
      </c>
      <c r="B43" s="4" t="s">
        <v>79</v>
      </c>
      <c r="C43" s="1" t="str">
        <f>IFERROR(__xludf.DUMMYFUNCTION("GOOGLETRANSLATE(A43,""zh"",""en"")"),"Eight laws in the world")</f>
        <v>Eight laws in the world</v>
      </c>
    </row>
    <row r="44" ht="14.25" customHeight="1">
      <c r="A44" s="3" t="s">
        <v>80</v>
      </c>
      <c r="B44" s="4" t="s">
        <v>81</v>
      </c>
      <c r="C44" s="1" t="str">
        <f>IFERROR(__xludf.DUMMYFUNCTION("GOOGLETRANSLATE(A44,""zh"",""en"")"),"Emptiness")</f>
        <v>Emptiness</v>
      </c>
    </row>
    <row r="45" ht="14.25" customHeight="1">
      <c r="A45" s="3" t="s">
        <v>82</v>
      </c>
      <c r="B45" s="4" t="s">
        <v>83</v>
      </c>
      <c r="C45" s="1" t="str">
        <f>IFERROR(__xludf.DUMMYFUNCTION("GOOGLETRANSLATE(A45,""zh"",""en"")"),"Pour")</f>
        <v>Pour</v>
      </c>
    </row>
    <row r="46" ht="14.25" customHeight="1">
      <c r="A46" s="3" t="s">
        <v>84</v>
      </c>
      <c r="B46" s="4" t="s">
        <v>85</v>
      </c>
      <c r="C46" s="1" t="str">
        <f>IFERROR(__xludf.DUMMYFUNCTION("GOOGLETRANSLATE(A46,""zh"",""en"")"),"Enlightenment")</f>
        <v>Enlightenment</v>
      </c>
    </row>
    <row r="47" ht="14.25" customHeight="1">
      <c r="A47" s="3" t="s">
        <v>86</v>
      </c>
      <c r="B47" s="4" t="s">
        <v>87</v>
      </c>
      <c r="C47" s="1" t="str">
        <f>IFERROR(__xludf.DUMMYFUNCTION("GOOGLETRANSLATE(A47,""zh"",""en"")"),"Clear point")</f>
        <v>Clear point</v>
      </c>
    </row>
    <row r="48" ht="14.25" customHeight="1">
      <c r="A48" s="3" t="s">
        <v>88</v>
      </c>
      <c r="B48" s="4" t="s">
        <v>89</v>
      </c>
      <c r="C48" s="1" t="str">
        <f>IFERROR(__xludf.DUMMYFUNCTION("GOOGLETRANSLATE(A48,""zh"",""en"")"),"common")</f>
        <v>common</v>
      </c>
    </row>
    <row r="49" ht="14.25" customHeight="1">
      <c r="A49" s="3" t="s">
        <v>90</v>
      </c>
      <c r="B49" s="4" t="s">
        <v>89</v>
      </c>
      <c r="C49" s="1" t="str">
        <f>IFERROR(__xludf.DUMMYFUNCTION("GOOGLETRANSLATE(A49,""zh"",""en"")"),"Eternalism")</f>
        <v>Eternalism</v>
      </c>
    </row>
    <row r="50" ht="14.25" customHeight="1">
      <c r="A50" s="3" t="s">
        <v>91</v>
      </c>
      <c r="B50" s="4" t="s">
        <v>92</v>
      </c>
      <c r="C50" s="1" t="str">
        <f>IFERROR(__xludf.DUMMYFUNCTION("GOOGLETRANSLATE(A50,""zh"",""en"")"),"Perceive")</f>
        <v>Perceive</v>
      </c>
    </row>
    <row r="51" ht="14.25" customHeight="1">
      <c r="A51" s="3" t="s">
        <v>93</v>
      </c>
      <c r="B51" s="4" t="s">
        <v>92</v>
      </c>
      <c r="C51" s="1" t="str">
        <f>IFERROR(__xludf.DUMMYFUNCTION("GOOGLETRANSLATE(A51,""zh"",""en"")"),"Suffer")</f>
        <v>Suffer</v>
      </c>
    </row>
    <row r="52" ht="14.25" customHeight="1">
      <c r="A52" s="3" t="s">
        <v>94</v>
      </c>
      <c r="B52" s="4" t="s">
        <v>92</v>
      </c>
      <c r="C52" s="1" t="str">
        <f>IFERROR(__xludf.DUMMYFUNCTION("GOOGLETRANSLATE(A52,""zh"",""en"")"),"Volume")</f>
        <v>Volume</v>
      </c>
    </row>
    <row r="53" ht="14.25" customHeight="1">
      <c r="A53" s="3" t="s">
        <v>95</v>
      </c>
      <c r="B53" s="4" t="s">
        <v>96</v>
      </c>
      <c r="C53" s="1" t="str">
        <f>IFERROR(__xludf.DUMMYFUNCTION("GOOGLETRANSLATE(A53,""zh"",""en"")"),"Five Buddhas")</f>
        <v>Five Buddhas</v>
      </c>
    </row>
    <row r="54" ht="14.25" customHeight="1">
      <c r="A54" s="3" t="s">
        <v>97</v>
      </c>
      <c r="B54" s="4" t="s">
        <v>98</v>
      </c>
      <c r="C54" s="1" t="str">
        <f>IFERROR(__xludf.DUMMYFUNCTION("GOOGLETRANSLATE(A54,""zh"",""en"")"),"Five -party Buddha")</f>
        <v>Five -party Buddha</v>
      </c>
    </row>
    <row r="55" ht="14.25" customHeight="1">
      <c r="A55" s="3" t="s">
        <v>99</v>
      </c>
      <c r="B55" s="4" t="s">
        <v>100</v>
      </c>
      <c r="C55" s="1" t="str">
        <f>IFERROR(__xludf.DUMMYFUNCTION("GOOGLETRANSLATE(A55,""zh"",""en"")"),"Turbidity")</f>
        <v>Turbidity</v>
      </c>
    </row>
    <row r="56" ht="14.25" customHeight="1">
      <c r="A56" s="3" t="s">
        <v>101</v>
      </c>
      <c r="B56" s="4" t="s">
        <v>102</v>
      </c>
      <c r="C56" s="1" t="str">
        <f>IFERROR(__xludf.DUMMYFUNCTION("GOOGLETRANSLATE(A56,""zh"",""en"")"),"Five roads")</f>
        <v>Five roads</v>
      </c>
    </row>
    <row r="57" ht="14.25" customHeight="1">
      <c r="A57" s="3" t="s">
        <v>103</v>
      </c>
      <c r="B57" s="4" t="s">
        <v>104</v>
      </c>
      <c r="C57" s="1" t="str">
        <f>IFERROR(__xludf.DUMMYFUNCTION("GOOGLETRANSLATE(A57,""zh"",""en"")"),"Five kinds of dirt")</f>
        <v>Five kinds of dirt</v>
      </c>
    </row>
    <row r="58" ht="14.25" customHeight="1">
      <c r="A58" s="3" t="s">
        <v>105</v>
      </c>
      <c r="B58" s="4" t="s">
        <v>104</v>
      </c>
      <c r="C58" s="1" t="str">
        <f>IFERROR(__xludf.DUMMYFUNCTION("GOOGLETRANSLATE(A58,""zh"",""en"")"),"Five poisons")</f>
        <v>Five poisons</v>
      </c>
    </row>
    <row r="59" ht="14.25" customHeight="1">
      <c r="A59" s="3" t="s">
        <v>106</v>
      </c>
      <c r="B59" s="4" t="s">
        <v>107</v>
      </c>
      <c r="C59" s="1" t="str">
        <f>IFERROR(__xludf.DUMMYFUNCTION("GOOGLETRANSLATE(A59,""zh"",""en"")"),"Five wisdom")</f>
        <v>Five wisdom</v>
      </c>
    </row>
    <row r="60" ht="14.25" customHeight="1">
      <c r="A60" s="3" t="s">
        <v>108</v>
      </c>
      <c r="B60" s="4" t="s">
        <v>109</v>
      </c>
      <c r="C60" s="1" t="str">
        <f>IFERROR(__xludf.DUMMYFUNCTION("GOOGLETRANSLATE(A60,""zh"",""en"")"),"Four irrigation tops")</f>
        <v>Four irrigation tops</v>
      </c>
    </row>
    <row r="61" ht="14.25" customHeight="1">
      <c r="A61" s="3" t="s">
        <v>110</v>
      </c>
      <c r="B61" s="4" t="s">
        <v>111</v>
      </c>
      <c r="C61" s="1" t="str">
        <f>IFERROR(__xludf.DUMMYFUNCTION("GOOGLETRANSLATE(A61,""zh"",""en"")"),"four sides")</f>
        <v>four sides</v>
      </c>
    </row>
    <row r="62" ht="14.25" customHeight="1">
      <c r="A62" s="3" t="s">
        <v>112</v>
      </c>
      <c r="B62" s="4" t="s">
        <v>111</v>
      </c>
      <c r="C62" s="1" t="str">
        <f>IFERROR(__xludf.DUMMYFUNCTION("GOOGLETRANSLATE(A62,""zh"",""en"")"),"Four extremes")</f>
        <v>Four extremes</v>
      </c>
    </row>
    <row r="63" ht="14.25" customHeight="1">
      <c r="A63" s="3" t="s">
        <v>113</v>
      </c>
      <c r="B63" s="4" t="s">
        <v>114</v>
      </c>
      <c r="C63" s="1" t="str">
        <f>IFERROR(__xludf.DUMMYFUNCTION("GOOGLETRANSLATE(A63,""zh"",""en"")"),"Four ways to turn heart")</f>
        <v>Four ways to turn heart</v>
      </c>
    </row>
    <row r="64" ht="14.25" customHeight="1">
      <c r="A64" s="3" t="s">
        <v>115</v>
      </c>
      <c r="B64" s="4" t="s">
        <v>114</v>
      </c>
      <c r="C64" s="1" t="str">
        <f>IFERROR(__xludf.DUMMYFUNCTION("GOOGLETRANSLATE(A64,""zh"",""en"")"),"Tarry")</f>
        <v>Tarry</v>
      </c>
    </row>
    <row r="65" ht="14.25" customHeight="1">
      <c r="A65" s="3" t="s">
        <v>116</v>
      </c>
      <c r="B65" s="4" t="s">
        <v>117</v>
      </c>
      <c r="C65" s="1" t="str">
        <f>IFERROR(__xludf.DUMMYFUNCTION("GOOGLETRANSLATE(A65,""zh"",""en"")"),"Fourth")</f>
        <v>Fourth</v>
      </c>
    </row>
    <row r="66" ht="14.25" customHeight="1">
      <c r="A66" s="3" t="s">
        <v>118</v>
      </c>
      <c r="B66" s="4" t="s">
        <v>119</v>
      </c>
      <c r="C66" s="1" t="str">
        <f>IFERROR(__xludf.DUMMYFUNCTION("GOOGLETRANSLATE(A66,""zh"",""en"")"),"Seal")</f>
        <v>Seal</v>
      </c>
    </row>
    <row r="67" ht="14.25" customHeight="1">
      <c r="A67" s="3" t="s">
        <v>120</v>
      </c>
      <c r="B67" s="4" t="s">
        <v>119</v>
      </c>
      <c r="C67" s="1" t="str">
        <f>IFERROR(__xludf.DUMMYFUNCTION("GOOGLETRANSLATE(A67,""zh"",""en"")"),"Four -law seal")</f>
        <v>Four -law seal</v>
      </c>
    </row>
    <row r="68" ht="14.25" customHeight="1">
      <c r="A68" s="3" t="s">
        <v>121</v>
      </c>
      <c r="B68" s="4" t="s">
        <v>122</v>
      </c>
      <c r="C68" s="1" t="str">
        <f>IFERROR(__xludf.DUMMYFUNCTION("GOOGLETRANSLATE(A68,""zh"",""en"")"),"Four Holy Nu")</f>
        <v>Four Holy Nu</v>
      </c>
    </row>
    <row r="69" ht="14.25" customHeight="1">
      <c r="A69" s="3" t="s">
        <v>123</v>
      </c>
      <c r="B69" s="4" t="s">
        <v>122</v>
      </c>
      <c r="C69" s="1" t="str">
        <f>IFERROR(__xludf.DUMMYFUNCTION("GOOGLETRANSLATE(A69,""zh"",""en"")"),"Four truths")</f>
        <v>Four truths</v>
      </c>
    </row>
    <row r="70" ht="14.25" customHeight="1">
      <c r="A70" s="3" t="s">
        <v>124</v>
      </c>
      <c r="B70" s="4" t="s">
        <v>125</v>
      </c>
      <c r="C70" s="1" t="str">
        <f>IFERROR(__xludf.DUMMYFUNCTION("GOOGLETRANSLATE(A70,""zh"",""en"")"),"Big handprint four yoga")</f>
        <v>Big handprint four yoga</v>
      </c>
    </row>
    <row r="71" ht="14.25" customHeight="1">
      <c r="A71" s="3" t="s">
        <v>126</v>
      </c>
      <c r="B71" s="4" t="s">
        <v>127</v>
      </c>
      <c r="C71" s="1" t="str">
        <f>IFERROR(__xludf.DUMMYFUNCTION("GOOGLETRANSLATE(A71,""zh"",""en"")"),"Gambuba")</f>
        <v>Gambuba</v>
      </c>
    </row>
    <row r="72" ht="14.25" customHeight="1">
      <c r="A72" s="3" t="s">
        <v>128</v>
      </c>
      <c r="B72" s="4" t="s">
        <v>129</v>
      </c>
      <c r="C72" s="1" t="str">
        <f>IFERROR(__xludf.DUMMYFUNCTION("GOOGLETRANSLATE(A72,""zh"",""en"")"),"Confess")</f>
        <v>Confess</v>
      </c>
    </row>
    <row r="73" ht="14.25" customHeight="1">
      <c r="A73" s="3" t="s">
        <v>130</v>
      </c>
      <c r="B73" s="4" t="s">
        <v>129</v>
      </c>
      <c r="C73" s="1" t="str">
        <f>IFERROR(__xludf.DUMMYFUNCTION("GOOGLETRANSLATE(A73,""zh"",""en"")"),"Confession")</f>
        <v>Confession</v>
      </c>
    </row>
    <row r="74" ht="14.25" customHeight="1">
      <c r="A74" s="3" t="s">
        <v>131</v>
      </c>
      <c r="B74" s="4" t="s">
        <v>132</v>
      </c>
      <c r="C74" s="1" t="str">
        <f>IFERROR(__xludf.DUMMYFUNCTION("GOOGLETRANSLATE(A74,""zh"",""en"")"),"sky")</f>
        <v>sky</v>
      </c>
    </row>
    <row r="75" ht="14.25" customHeight="1">
      <c r="A75" s="3" t="s">
        <v>133</v>
      </c>
      <c r="B75" s="4" t="s">
        <v>132</v>
      </c>
      <c r="C75" s="1" t="str">
        <f>IFERROR(__xludf.DUMMYFUNCTION("GOOGLETRANSLATE(A75,""zh"",""en"")"),"Heaven")</f>
        <v>Heaven</v>
      </c>
    </row>
    <row r="76" ht="14.25" customHeight="1">
      <c r="A76" s="3" t="s">
        <v>134</v>
      </c>
      <c r="B76" s="4" t="s">
        <v>135</v>
      </c>
      <c r="C76" s="1" t="str">
        <f>IFERROR(__xludf.DUMMYFUNCTION("GOOGLETRANSLATE(A76,""zh"",""en"")"),"Consciousness")</f>
        <v>Consciousness</v>
      </c>
    </row>
    <row r="77" ht="14.25" customHeight="1">
      <c r="A77" s="3" t="s">
        <v>136</v>
      </c>
      <c r="B77" s="4" t="s">
        <v>137</v>
      </c>
      <c r="C77" s="1" t="str">
        <f>IFERROR(__xludf.DUMMYFUNCTION("GOOGLETRANSLATE(A77,""zh"",""en"")"),"Guru")</f>
        <v>Guru</v>
      </c>
    </row>
    <row r="78" ht="14.25" customHeight="1">
      <c r="A78" s="3" t="s">
        <v>138</v>
      </c>
      <c r="B78" s="4" t="s">
        <v>139</v>
      </c>
      <c r="C78" s="1" t="str">
        <f>IFERROR(__xludf.DUMMYFUNCTION("GOOGLETRANSLATE(A78,""zh"",""en"")"),"Guru yoga")</f>
        <v>Guru yoga</v>
      </c>
    </row>
    <row r="79" ht="14.25" customHeight="1">
      <c r="A79" s="3" t="s">
        <v>140</v>
      </c>
      <c r="B79" s="4" t="s">
        <v>139</v>
      </c>
      <c r="C79" s="1" t="str">
        <f>IFERROR(__xludf.DUMMYFUNCTION("GOOGLETRANSLATE(A79,""zh"",""en"")"),"Master corresponding method")</f>
        <v>Master corresponding method</v>
      </c>
    </row>
    <row r="80" ht="14.25" customHeight="1">
      <c r="A80" s="3" t="s">
        <v>141</v>
      </c>
      <c r="B80" s="4" t="s">
        <v>142</v>
      </c>
      <c r="C80" s="1" t="str">
        <f>IFERROR(__xludf.DUMMYFUNCTION("GOOGLETRANSLATE(A80,""zh"",""en"")"),"Dense King Kong")</f>
        <v>Dense King Kong</v>
      </c>
    </row>
    <row r="81" ht="14.25" customHeight="1">
      <c r="A81" s="3" t="s">
        <v>143</v>
      </c>
      <c r="B81" s="4" t="s">
        <v>144</v>
      </c>
      <c r="C81" s="1" t="str">
        <f>IFERROR(__xludf.DUMMYFUNCTION("GOOGLETRANSLATE(A81,""zh"",""en"")"),"Vajrayana")</f>
        <v>Vajrayana</v>
      </c>
    </row>
    <row r="82" ht="14.25" customHeight="1">
      <c r="A82" s="3" t="s">
        <v>145</v>
      </c>
      <c r="B82" s="4" t="s">
        <v>146</v>
      </c>
      <c r="C82" s="1" t="str">
        <f>IFERROR(__xludf.DUMMYFUNCTION("GOOGLETRANSLATE(A82,""zh"",""en"")"),"Xing Kong Continue")</f>
        <v>Xing Kong Continue</v>
      </c>
    </row>
    <row r="83" ht="14.25" customHeight="1">
      <c r="A83" s="3" t="s">
        <v>147</v>
      </c>
      <c r="B83" s="4" t="s">
        <v>148</v>
      </c>
      <c r="C83" s="1" t="str">
        <f>IFERROR(__xludf.DUMMYFUNCTION("GOOGLETRANSLATE(A83,""zh"",""en"")"),"Minority")</f>
        <v>Minority</v>
      </c>
    </row>
    <row r="84" ht="14.25" customHeight="1">
      <c r="A84" s="3" t="s">
        <v>149</v>
      </c>
      <c r="B84" s="4" t="s">
        <v>150</v>
      </c>
      <c r="C84" s="1" t="str">
        <f>IFERROR(__xludf.DUMMYFUNCTION("GOOGLETRANSLATE(A84,""zh"",""en"")"),"Hungry ghost")</f>
        <v>Hungry ghost</v>
      </c>
    </row>
    <row r="85" ht="14.25" customHeight="1">
      <c r="A85" s="3" t="s">
        <v>151</v>
      </c>
      <c r="B85" s="4" t="s">
        <v>152</v>
      </c>
      <c r="C85" s="1" t="str">
        <f>IFERROR(__xludf.DUMMYFUNCTION("GOOGLETRANSLATE(A85,""zh"",""en"")"),"Fantastic body")</f>
        <v>Fantastic body</v>
      </c>
    </row>
    <row r="86" ht="14.25" customHeight="1">
      <c r="A86" s="3" t="s">
        <v>153</v>
      </c>
      <c r="B86" s="4" t="s">
        <v>154</v>
      </c>
      <c r="C86" s="1" t="str">
        <f>IFERROR(__xludf.DUMMYFUNCTION("GOOGLETRANSLATE(A86,""zh"",""en"")"),"Asura")</f>
        <v>Asura</v>
      </c>
    </row>
    <row r="87" ht="14.25" customHeight="1">
      <c r="A87" s="3" t="s">
        <v>155</v>
      </c>
      <c r="B87" s="4" t="s">
        <v>156</v>
      </c>
      <c r="C87" s="1" t="str">
        <f>IFERROR(__xludf.DUMMYFUNCTION("GOOGLETRANSLATE(A87,""zh"",""en"")"),"Katar")</f>
        <v>Katar</v>
      </c>
    </row>
    <row r="88" ht="14.25" customHeight="1">
      <c r="A88" s="3" t="s">
        <v>157</v>
      </c>
      <c r="B88" s="4" t="s">
        <v>158</v>
      </c>
      <c r="C88" s="1" t="str">
        <f>IFERROR(__xludf.DUMMYFUNCTION("GOOGLETRANSLATE(A88,""zh"",""en"")"),"Ganzhur")</f>
        <v>Ganzhur</v>
      </c>
    </row>
    <row r="89" ht="14.25" customHeight="1">
      <c r="A89" s="3" t="s">
        <v>159</v>
      </c>
      <c r="B89" s="4" t="s">
        <v>160</v>
      </c>
      <c r="C89" s="1" t="str">
        <f>IFERROR(__xludf.DUMMYFUNCTION("GOOGLETRANSLATE(A89,""zh"",""en"")"),"Karma")</f>
        <v>Karma</v>
      </c>
    </row>
    <row r="90" ht="14.25" customHeight="1">
      <c r="A90" s="3" t="s">
        <v>161</v>
      </c>
      <c r="B90" s="4" t="s">
        <v>162</v>
      </c>
      <c r="C90" s="1" t="str">
        <f>IFERROR(__xludf.DUMMYFUNCTION("GOOGLETRANSLATE(A90,""zh"",""en"")"),"industry")</f>
        <v>industry</v>
      </c>
    </row>
    <row r="91" ht="14.25" customHeight="1">
      <c r="A91" s="3" t="s">
        <v>163</v>
      </c>
      <c r="B91" s="4" t="s">
        <v>162</v>
      </c>
      <c r="C91" s="1" t="str">
        <f>IFERROR(__xludf.DUMMYFUNCTION("GOOGLETRANSLATE(A91,""zh"",""en"")"),"Wounded")</f>
        <v>Wounded</v>
      </c>
    </row>
    <row r="92" ht="14.25" customHeight="1">
      <c r="A92" s="3" t="s">
        <v>164</v>
      </c>
      <c r="B92" s="4" t="s">
        <v>165</v>
      </c>
      <c r="C92" s="1" t="str">
        <f>IFERROR(__xludf.DUMMYFUNCTION("GOOGLETRANSLATE(A92,""zh"",""en"")"),"Karma Karju")</f>
        <v>Karma Karju</v>
      </c>
    </row>
    <row r="93" ht="14.25" customHeight="1">
      <c r="A93" s="3" t="s">
        <v>166</v>
      </c>
      <c r="B93" s="4" t="s">
        <v>167</v>
      </c>
      <c r="C93" s="1" t="str">
        <f>IFERROR(__xludf.DUMMYFUNCTION("GOOGLETRANSLATE(A93,""zh"",""en"")"),"Karmapa")</f>
        <v>Karmapa</v>
      </c>
    </row>
    <row r="94" ht="14.25" customHeight="1">
      <c r="A94" s="3" t="s">
        <v>168</v>
      </c>
      <c r="B94" s="4" t="s">
        <v>169</v>
      </c>
      <c r="C94" s="1" t="str">
        <f>IFERROR(__xludf.DUMMYFUNCTION("GOOGLETRANSLATE(A94,""zh"",""en"")"),"Trick")</f>
        <v>Trick</v>
      </c>
    </row>
    <row r="95" ht="14.25" customHeight="1">
      <c r="A95" s="3" t="s">
        <v>170</v>
      </c>
      <c r="B95" s="4" t="s">
        <v>171</v>
      </c>
      <c r="C95" s="1" t="str">
        <f>IFERROR(__xludf.DUMMYFUNCTION("GOOGLETRANSLATE(A95,""zh"",""en"")"),"Stain")</f>
        <v>Stain</v>
      </c>
    </row>
    <row r="96" ht="14.25" customHeight="1">
      <c r="A96" s="3" t="s">
        <v>72</v>
      </c>
      <c r="B96" s="4" t="s">
        <v>171</v>
      </c>
      <c r="C96" s="1" t="str">
        <f>IFERROR(__xludf.DUMMYFUNCTION("GOOGLETRANSLATE(A96,""zh"",""en"")"),"trouble")</f>
        <v>trouble</v>
      </c>
    </row>
    <row r="97" ht="14.25" customHeight="1">
      <c r="A97" s="3" t="s">
        <v>172</v>
      </c>
      <c r="B97" s="4" t="s">
        <v>173</v>
      </c>
      <c r="C97" s="1" t="str">
        <f>IFERROR(__xludf.DUMMYFUNCTION("GOOGLETRANSLATE(A97,""zh"",""en"")"),"Lama")</f>
        <v>Lama</v>
      </c>
    </row>
    <row r="98" ht="14.25" customHeight="1">
      <c r="A98" s="3" t="s">
        <v>136</v>
      </c>
      <c r="B98" s="4" t="s">
        <v>173</v>
      </c>
      <c r="C98" s="1" t="str">
        <f>IFERROR(__xludf.DUMMYFUNCTION("GOOGLETRANSLATE(A98,""zh"",""en"")"),"Guru")</f>
        <v>Guru</v>
      </c>
    </row>
    <row r="99" ht="14.25" customHeight="1">
      <c r="A99" s="3" t="s">
        <v>174</v>
      </c>
      <c r="B99" s="4" t="s">
        <v>175</v>
      </c>
      <c r="C99" s="1" t="str">
        <f>IFERROR(__xludf.DUMMYFUNCTION("GOOGLETRANSLATE(A99,""zh"",""en"")"),"Habit")</f>
        <v>Habit</v>
      </c>
    </row>
    <row r="100" ht="14.25" customHeight="1">
      <c r="A100" s="3" t="s">
        <v>176</v>
      </c>
      <c r="B100" s="4" t="s">
        <v>177</v>
      </c>
      <c r="C100" s="1" t="str">
        <f>IFERROR(__xludf.DUMMYFUNCTION("GOOGLETRANSLATE(A100,""zh"",""en"")"),"relief")</f>
        <v>relief</v>
      </c>
    </row>
    <row r="101" ht="14.25" customHeight="1">
      <c r="A101" s="3" t="s">
        <v>178</v>
      </c>
      <c r="B101" s="4" t="s">
        <v>179</v>
      </c>
      <c r="C101" s="1" t="str">
        <f>IFERROR(__xludf.DUMMYFUNCTION("GOOGLETRANSLATE(A101,""zh"",""en"")"),"Luo Rubi")</f>
        <v>Luo Rubi</v>
      </c>
    </row>
    <row r="102" ht="14.25" customHeight="1">
      <c r="A102" s="3" t="s">
        <v>45</v>
      </c>
      <c r="B102" s="4" t="s">
        <v>180</v>
      </c>
      <c r="C102" s="1" t="str">
        <f>IFERROR(__xludf.DUMMYFUNCTION("GOOGLETRANSLATE(A102,""zh"",""en"")"),"Bright")</f>
        <v>Bright</v>
      </c>
    </row>
    <row r="103" ht="14.25" customHeight="1">
      <c r="A103" s="3" t="s">
        <v>47</v>
      </c>
      <c r="B103" s="4" t="s">
        <v>180</v>
      </c>
      <c r="C103" s="1" t="str">
        <f>IFERROR(__xludf.DUMMYFUNCTION("GOOGLETRANSLATE(A103,""zh"",""en"")"),"Brightness")</f>
        <v>Brightness</v>
      </c>
    </row>
    <row r="104" ht="14.25" customHeight="1">
      <c r="A104" s="3" t="s">
        <v>181</v>
      </c>
      <c r="B104" s="4" t="s">
        <v>180</v>
      </c>
      <c r="C104" s="1" t="str">
        <f>IFERROR(__xludf.DUMMYFUNCTION("GOOGLETRANSLATE(A104,""zh"",""en"")"),"bright")</f>
        <v>bright</v>
      </c>
    </row>
    <row r="105" ht="14.25" customHeight="1">
      <c r="A105" s="3" t="s">
        <v>182</v>
      </c>
      <c r="B105" s="4" t="s">
        <v>180</v>
      </c>
      <c r="C105" s="1" t="str">
        <f>IFERROR(__xludf.DUMMYFUNCTION("GOOGLETRANSLATE(A105,""zh"",""en"")"),"Bright light")</f>
        <v>Bright light</v>
      </c>
    </row>
    <row r="106" ht="14.25" customHeight="1">
      <c r="A106" s="3" t="s">
        <v>183</v>
      </c>
      <c r="B106" s="4" t="s">
        <v>184</v>
      </c>
      <c r="C106" s="1" t="str">
        <f>IFERROR(__xludf.DUMMYFUNCTION("GOOGLETRANSLATE(A106,""zh"",""en"")"),"Big fingerprint")</f>
        <v>Big fingerprint</v>
      </c>
    </row>
    <row r="107" ht="14.25" customHeight="1">
      <c r="A107" s="3" t="s">
        <v>185</v>
      </c>
      <c r="B107" s="4" t="s">
        <v>186</v>
      </c>
      <c r="C107" s="1" t="str">
        <f>IFERROR(__xludf.DUMMYFUNCTION("GOOGLETRANSLATE(A107,""zh"",""en"")"),"Maha Ban Zhida")</f>
        <v>Maha Ban Zhida</v>
      </c>
    </row>
    <row r="108" ht="14.25" customHeight="1">
      <c r="A108" s="3" t="s">
        <v>187</v>
      </c>
      <c r="B108" s="4" t="s">
        <v>186</v>
      </c>
      <c r="C108" s="1" t="str">
        <f>IFERROR(__xludf.DUMMYFUNCTION("GOOGLETRANSLATE(A108,""zh"",""en"")"),"University")</f>
        <v>University</v>
      </c>
    </row>
    <row r="109" ht="14.25" customHeight="1">
      <c r="A109" s="3" t="s">
        <v>188</v>
      </c>
      <c r="B109" s="4" t="s">
        <v>189</v>
      </c>
      <c r="C109" s="1" t="str">
        <f>IFERROR(__xludf.DUMMYFUNCTION("GOOGLETRANSLATE(A109,""zh"",""en"")"),"Maha Sida")</f>
        <v>Maha Sida</v>
      </c>
    </row>
    <row r="110" ht="14.25" customHeight="1">
      <c r="A110" s="3" t="s">
        <v>190</v>
      </c>
      <c r="B110" s="4" t="s">
        <v>189</v>
      </c>
      <c r="C110" s="1" t="str">
        <f>IFERROR(__xludf.DUMMYFUNCTION("GOOGLETRANSLATE(A110,""zh"",""en"")"),"Great achievement")</f>
        <v>Great achievement</v>
      </c>
    </row>
    <row r="111" ht="14.25" customHeight="1">
      <c r="A111" s="3" t="s">
        <v>191</v>
      </c>
      <c r="B111" s="4" t="s">
        <v>192</v>
      </c>
      <c r="C111" s="1" t="str">
        <f>IFERROR(__xludf.DUMMYFUNCTION("GOOGLETRANSLATE(A111,""zh"",""en"")"),"Mahayana")</f>
        <v>Mahayana</v>
      </c>
    </row>
    <row r="112" ht="14.25" customHeight="1">
      <c r="A112" s="3" t="s">
        <v>193</v>
      </c>
      <c r="B112" s="4" t="s">
        <v>194</v>
      </c>
      <c r="C112" s="1" t="str">
        <f>IFERROR(__xludf.DUMMYFUNCTION("GOOGLETRANSLATE(A112,""zh"",""en"")"),"Mergaba")</f>
        <v>Mergaba</v>
      </c>
    </row>
    <row r="113" ht="14.25" customHeight="1">
      <c r="A113" s="3" t="s">
        <v>195</v>
      </c>
      <c r="B113" s="4" t="s">
        <v>196</v>
      </c>
      <c r="C113" s="1" t="str">
        <f>IFERROR(__xludf.DUMMYFUNCTION("GOOGLETRANSLATE(A113,""zh"",""en"")"),"Puppet")</f>
        <v>Puppet</v>
      </c>
    </row>
    <row r="114" ht="14.25" customHeight="1">
      <c r="A114" s="3" t="s">
        <v>197</v>
      </c>
      <c r="B114" s="4" t="s">
        <v>198</v>
      </c>
      <c r="C114" s="1" t="str">
        <f>IFERROR(__xludf.DUMMYFUNCTION("GOOGLETRANSLATE(A114,""zh"",""en"")"),"Manda")</f>
        <v>Manda</v>
      </c>
    </row>
    <row r="115" ht="14.25" customHeight="1">
      <c r="A115" s="3" t="s">
        <v>199</v>
      </c>
      <c r="B115" s="4" t="s">
        <v>198</v>
      </c>
      <c r="C115" s="1" t="str">
        <f>IFERROR(__xludf.DUMMYFUNCTION("GOOGLETRANSLATE(A115,""zh"",""en"")"),"Mandala")</f>
        <v>Mandala</v>
      </c>
    </row>
    <row r="116" ht="14.25" customHeight="1">
      <c r="A116" s="3" t="s">
        <v>200</v>
      </c>
      <c r="B116" s="4" t="s">
        <v>198</v>
      </c>
      <c r="C116" s="1" t="str">
        <f>IFERROR(__xludf.DUMMYFUNCTION("GOOGLETRANSLATE(A116,""zh"",""en"")"),"Medium enclosure")</f>
        <v>Medium enclosure</v>
      </c>
    </row>
    <row r="117" ht="14.25" customHeight="1">
      <c r="A117" s="3" t="s">
        <v>201</v>
      </c>
      <c r="B117" s="4" t="s">
        <v>202</v>
      </c>
      <c r="C117" s="1" t="str">
        <f>IFERROR(__xludf.DUMMYFUNCTION("GOOGLETRANSLATE(A117,""zh"",""en"")"),"curse")</f>
        <v>curse</v>
      </c>
    </row>
    <row r="118" ht="14.25" customHeight="1">
      <c r="A118" s="3" t="s">
        <v>203</v>
      </c>
      <c r="B118" s="4" t="s">
        <v>204</v>
      </c>
      <c r="C118" s="1" t="str">
        <f>IFERROR(__xludf.DUMMYFUNCTION("GOOGLETRANSLATE(A118,""zh"",""en"")"),"Mantra")</f>
        <v>Mantra</v>
      </c>
    </row>
    <row r="119" ht="14.25" customHeight="1">
      <c r="A119" s="3" t="s">
        <v>205</v>
      </c>
      <c r="B119" s="4" t="s">
        <v>206</v>
      </c>
      <c r="C119" s="1" t="str">
        <f>IFERROR(__xludf.DUMMYFUNCTION("GOOGLETRANSLATE(A119,""zh"",""en"")"),"magic")</f>
        <v>magic</v>
      </c>
    </row>
    <row r="120" ht="14.25" customHeight="1">
      <c r="A120" s="3" t="s">
        <v>207</v>
      </c>
      <c r="B120" s="4" t="s">
        <v>208</v>
      </c>
      <c r="C120" s="1" t="str">
        <f>IFERROR(__xludf.DUMMYFUNCTION("GOOGLETRANSLATE(A120,""zh"",""en"")"),"Marba")</f>
        <v>Marba</v>
      </c>
    </row>
    <row r="121" ht="14.25" customHeight="1">
      <c r="A121" s="3" t="s">
        <v>209</v>
      </c>
      <c r="B121" s="4" t="s">
        <v>210</v>
      </c>
      <c r="C121" s="1" t="str">
        <f>IFERROR(__xludf.DUMMYFUNCTION("GOOGLETRANSLATE(A121,""zh"",""en"")"),"consciousness")</f>
        <v>consciousness</v>
      </c>
    </row>
    <row r="122" ht="14.25" customHeight="1">
      <c r="A122" s="3" t="s">
        <v>211</v>
      </c>
      <c r="B122" s="4" t="s">
        <v>212</v>
      </c>
      <c r="C122" s="1" t="str">
        <f>IFERROR(__xludf.DUMMYFUNCTION("GOOGLETRANSLATE(A122,""zh"",""en"")"),"Heart")</f>
        <v>Heart</v>
      </c>
    </row>
    <row r="123" ht="14.25" customHeight="1">
      <c r="A123" s="3" t="s">
        <v>213</v>
      </c>
      <c r="B123" s="4" t="s">
        <v>212</v>
      </c>
      <c r="C123" s="1" t="str">
        <f>IFERROR(__xludf.DUMMYFUNCTION("GOOGLETRANSLATE(A123,""zh"",""en"")"),"Psychological factors")</f>
        <v>Psychological factors</v>
      </c>
    </row>
    <row r="124" ht="14.25" customHeight="1">
      <c r="A124" s="3" t="s">
        <v>214</v>
      </c>
      <c r="B124" s="4" t="s">
        <v>215</v>
      </c>
      <c r="C124" s="1" t="str">
        <f>IFERROR(__xludf.DUMMYFUNCTION("GOOGLETRANSLATE(A124,""zh"",""en"")"),"Milleri")</f>
        <v>Milleri</v>
      </c>
    </row>
    <row r="125" ht="14.25" customHeight="1">
      <c r="A125" s="3" t="s">
        <v>216</v>
      </c>
      <c r="B125" s="4" t="s">
        <v>217</v>
      </c>
      <c r="C125" s="1" t="str">
        <f>IFERROR(__xludf.DUMMYFUNCTION("GOOGLETRANSLATE(A125,""zh"",""en"")"),"Consciousness")</f>
        <v>Consciousness</v>
      </c>
    </row>
    <row r="126" ht="14.25" customHeight="1">
      <c r="A126" s="3" t="s">
        <v>216</v>
      </c>
      <c r="B126" s="4" t="s">
        <v>218</v>
      </c>
      <c r="C126" s="1" t="str">
        <f>IFERROR(__xludf.DUMMYFUNCTION("GOOGLETRANSLATE(A126,""zh"",""en"")"),"Consciousness")</f>
        <v>Consciousness</v>
      </c>
    </row>
    <row r="127" ht="14.25" customHeight="1">
      <c r="A127" s="3" t="s">
        <v>219</v>
      </c>
      <c r="B127" s="4" t="s">
        <v>220</v>
      </c>
      <c r="C127" s="1" t="str">
        <f>IFERROR(__xludf.DUMMYFUNCTION("GOOGLETRANSLATE(A127,""zh"",""en"")"),"print")</f>
        <v>print</v>
      </c>
    </row>
    <row r="128" ht="14.25" customHeight="1">
      <c r="A128" s="3" t="s">
        <v>221</v>
      </c>
      <c r="B128" s="4" t="s">
        <v>220</v>
      </c>
      <c r="C128" s="1" t="str">
        <f>IFERROR(__xludf.DUMMYFUNCTION("GOOGLETRANSLATE(A128,""zh"",""en"")"),"Handprint")</f>
        <v>Handprint</v>
      </c>
    </row>
    <row r="129" ht="14.25" customHeight="1">
      <c r="A129" s="3" t="s">
        <v>222</v>
      </c>
      <c r="B129" s="4" t="s">
        <v>223</v>
      </c>
      <c r="C129" s="1" t="str">
        <f>IFERROR(__xludf.DUMMYFUNCTION("GOOGLETRANSLATE(A129,""zh"",""en"")"),"pulse")</f>
        <v>pulse</v>
      </c>
    </row>
    <row r="130" ht="14.25" customHeight="1">
      <c r="A130" s="3" t="s">
        <v>224</v>
      </c>
      <c r="B130" s="4" t="s">
        <v>225</v>
      </c>
      <c r="C130" s="1" t="str">
        <f>IFERROR(__xludf.DUMMYFUNCTION("GOOGLETRANSLATE(A130,""zh"",""en"")"),"Naulba")</f>
        <v>Naulba</v>
      </c>
    </row>
    <row r="131" ht="14.25" customHeight="1">
      <c r="A131" s="3" t="s">
        <v>226</v>
      </c>
      <c r="B131" s="4" t="s">
        <v>227</v>
      </c>
      <c r="C131" s="1" t="str">
        <f>IFERROR(__xludf.DUMMYFUNCTION("GOOGLETRANSLATE(A131,""zh"",""en"")"),"Disconnect")</f>
        <v>Disconnect</v>
      </c>
    </row>
    <row r="132" ht="14.25" customHeight="1">
      <c r="A132" s="3" t="s">
        <v>228</v>
      </c>
      <c r="B132" s="4" t="s">
        <v>227</v>
      </c>
      <c r="C132" s="1" t="str">
        <f>IFERROR(__xludf.DUMMYFUNCTION("GOOGLETRANSLATE(A132,""zh"",""en"")"),"Nihilism")</f>
        <v>Nihilism</v>
      </c>
    </row>
    <row r="133" ht="14.25" customHeight="1">
      <c r="A133" s="3" t="s">
        <v>229</v>
      </c>
      <c r="B133" s="4" t="s">
        <v>230</v>
      </c>
      <c r="C133" s="1" t="str">
        <f>IFERROR(__xludf.DUMMYFUNCTION("GOOGLETRANSLATE(A133,""zh"",""en"")"),"Incarnation")</f>
        <v>Incarnation</v>
      </c>
    </row>
    <row r="134" ht="14.25" customHeight="1">
      <c r="A134" s="3" t="s">
        <v>231</v>
      </c>
      <c r="B134" s="4" t="s">
        <v>232</v>
      </c>
      <c r="C134" s="1" t="str">
        <f>IFERROR(__xludf.DUMMYFUNCTION("GOOGLETRANSLATE(A134,""zh"",""en"")"),"Nirvana")</f>
        <v>Nirvana</v>
      </c>
    </row>
    <row r="135" ht="14.25" customHeight="1">
      <c r="A135" s="3" t="s">
        <v>233</v>
      </c>
      <c r="B135" s="4" t="s">
        <v>234</v>
      </c>
      <c r="C135" s="1" t="str">
        <f>IFERROR(__xludf.DUMMYFUNCTION("GOOGLETRANSLATE(A135,""zh"",""en"")"),"Not scattered")</f>
        <v>Not scattered</v>
      </c>
    </row>
    <row r="136" ht="14.25" customHeight="1">
      <c r="A136" s="3" t="s">
        <v>235</v>
      </c>
      <c r="B136" s="4" t="s">
        <v>234</v>
      </c>
      <c r="C136" s="1" t="str">
        <f>IFERROR(__xludf.DUMMYFUNCTION("GOOGLETRANSLATE(A136,""zh"",""en"")"),"Not let go")</f>
        <v>Not let go</v>
      </c>
    </row>
    <row r="137" ht="14.25" customHeight="1">
      <c r="A137" s="3" t="s">
        <v>236</v>
      </c>
      <c r="B137" s="4" t="s">
        <v>237</v>
      </c>
      <c r="C137" s="1" t="str">
        <f>IFERROR(__xludf.DUMMYFUNCTION("GOOGLETRANSLATE(A137,""zh"",""en"")"),"Not to make")</f>
        <v>Not to make</v>
      </c>
    </row>
    <row r="138" ht="14.25" customHeight="1">
      <c r="A138" s="3" t="s">
        <v>238</v>
      </c>
      <c r="B138" s="4" t="s">
        <v>239</v>
      </c>
      <c r="C138" s="1" t="str">
        <f>IFERROR(__xludf.DUMMYFUNCTION("GOOGLETRANSLATE(A138,""zh"",""en"")"),"No repair")</f>
        <v>No repair</v>
      </c>
    </row>
    <row r="139" ht="14.25" customHeight="1">
      <c r="A139" s="3" t="s">
        <v>240</v>
      </c>
      <c r="B139" s="4" t="s">
        <v>241</v>
      </c>
      <c r="C139" s="1" t="str">
        <f>IFERROR(__xludf.DUMMYFUNCTION("GOOGLETRANSLATE(A139,""zh"",""en"")"),"Have no imagination")</f>
        <v>Have no imagination</v>
      </c>
    </row>
    <row r="140" ht="14.25" customHeight="1">
      <c r="A140" s="3" t="s">
        <v>242</v>
      </c>
      <c r="B140" s="4" t="s">
        <v>243</v>
      </c>
      <c r="C140" s="1" t="str">
        <f>IFERROR(__xludf.DUMMYFUNCTION("GOOGLETRANSLATE(A140,""zh"",""en"")"),"Obstacle")</f>
        <v>Obstacle</v>
      </c>
    </row>
    <row r="141" ht="14.25" customHeight="1">
      <c r="A141" s="3" t="s">
        <v>244</v>
      </c>
      <c r="B141" s="4" t="s">
        <v>245</v>
      </c>
      <c r="C141" s="1" t="str">
        <f>IFERROR(__xludf.DUMMYFUNCTION("GOOGLETRANSLATE(A141,""zh"",""en"")"),"Confess")</f>
        <v>Confess</v>
      </c>
    </row>
    <row r="142" ht="14.25" customHeight="1">
      <c r="A142" s="3" t="s">
        <v>246</v>
      </c>
      <c r="B142" s="4" t="s">
        <v>247</v>
      </c>
      <c r="C142" s="1" t="str">
        <f>IFERROR(__xludf.DUMMYFUNCTION("GOOGLETRANSLATE(A142,""zh"",""en"")"),"Dedicated")</f>
        <v>Dedicated</v>
      </c>
    </row>
    <row r="143" ht="14.25" customHeight="1">
      <c r="A143" s="3" t="s">
        <v>248</v>
      </c>
      <c r="B143" s="4" t="s">
        <v>249</v>
      </c>
      <c r="C143" s="1" t="str">
        <f>IFERROR(__xludf.DUMMYFUNCTION("GOOGLETRANSLATE(A143,""zh"",""en"")"),"Blindly")</f>
        <v>Blindly</v>
      </c>
    </row>
    <row r="144" ht="14.25" customHeight="1">
      <c r="A144" s="3" t="s">
        <v>250</v>
      </c>
      <c r="B144" s="4" t="s">
        <v>251</v>
      </c>
      <c r="C144" s="1" t="str">
        <f>IFERROR(__xludf.DUMMYFUNCTION("GOOGLETRANSLATE(A144,""zh"",""en"")"),"Oral passage")</f>
        <v>Oral passage</v>
      </c>
    </row>
    <row r="145" ht="14.25" customHeight="1">
      <c r="A145" s="3" t="s">
        <v>252</v>
      </c>
      <c r="B145" s="4" t="s">
        <v>253</v>
      </c>
      <c r="C145" s="1" t="str">
        <f>IFERROR(__xludf.DUMMYFUNCTION("GOOGLETRANSLATE(A145,""zh"",""en"")"),"Ban Zhida")</f>
        <v>Ban Zhida</v>
      </c>
    </row>
    <row r="146" ht="14.25" customHeight="1">
      <c r="A146" s="3" t="s">
        <v>254</v>
      </c>
      <c r="B146" s="4" t="s">
        <v>255</v>
      </c>
      <c r="C146" s="1" t="str">
        <f>IFERROR(__xludf.DUMMYFUNCTION("GOOGLETRANSLATE(A146,""zh"",""en"")"),"Paramita")</f>
        <v>Paramita</v>
      </c>
    </row>
    <row r="147" ht="14.25" customHeight="1">
      <c r="A147" s="3" t="s">
        <v>256</v>
      </c>
      <c r="B147" s="4" t="s">
        <v>255</v>
      </c>
      <c r="C147" s="1" t="str">
        <f>IFERROR(__xludf.DUMMYFUNCTION("GOOGLETRANSLATE(A147,""zh"",""en"")"),"Spend")</f>
        <v>Spend</v>
      </c>
    </row>
    <row r="148" ht="14.25" customHeight="1">
      <c r="A148" s="3" t="s">
        <v>257</v>
      </c>
      <c r="B148" s="4" t="s">
        <v>258</v>
      </c>
      <c r="C148" s="1" t="str">
        <f>IFERROR(__xludf.DUMMYFUNCTION("GOOGLETRANSLATE(A148,""zh"",""en"")"),"Liberation")</f>
        <v>Liberation</v>
      </c>
    </row>
    <row r="149" ht="14.25" customHeight="1">
      <c r="A149" s="3" t="s">
        <v>259</v>
      </c>
      <c r="B149" s="4" t="s">
        <v>260</v>
      </c>
      <c r="C149" s="1" t="str">
        <f>IFERROR(__xludf.DUMMYFUNCTION("GOOGLETRANSLATE(A149,""zh"",""en"")"),"Facilitate")</f>
        <v>Facilitate</v>
      </c>
    </row>
    <row r="150" ht="14.25" customHeight="1">
      <c r="A150" s="3" t="s">
        <v>261</v>
      </c>
      <c r="B150" s="4" t="s">
        <v>262</v>
      </c>
      <c r="C150" s="1" t="str">
        <f>IFERROR(__xludf.DUMMYFUNCTION("GOOGLETRANSLATE(A150,""zh"",""en"")"),"Relocation")</f>
        <v>Relocation</v>
      </c>
    </row>
    <row r="151" ht="14.25" customHeight="1">
      <c r="A151" s="3" t="s">
        <v>263</v>
      </c>
      <c r="B151" s="4" t="s">
        <v>264</v>
      </c>
      <c r="C151" s="1" t="str">
        <f>IFERROR(__xludf.DUMMYFUNCTION("GOOGLETRANSLATE(A151,""zh"",""en"")"),"Relocation")</f>
        <v>Relocation</v>
      </c>
    </row>
    <row r="152" ht="14.25" customHeight="1">
      <c r="A152" s="3" t="s">
        <v>265</v>
      </c>
      <c r="B152" s="4" t="s">
        <v>264</v>
      </c>
      <c r="C152" s="1" t="str">
        <f>IFERROR(__xludf.DUMMYFUNCTION("GOOGLETRANSLATE(A152,""zh"",""en"")"),"Pohafa")</f>
        <v>Pohafa</v>
      </c>
    </row>
    <row r="153" ht="14.25" customHeight="1">
      <c r="A153" s="3" t="s">
        <v>266</v>
      </c>
      <c r="B153" s="4" t="s">
        <v>267</v>
      </c>
      <c r="C153" s="1" t="str">
        <f>IFERROR(__xludf.DUMMYFUNCTION("GOOGLETRANSLATE(A153,""zh"",""en"")"),"Direct point of teachings")</f>
        <v>Direct point of teachings</v>
      </c>
    </row>
    <row r="154" ht="14.25" customHeight="1">
      <c r="A154" s="3" t="s">
        <v>268</v>
      </c>
      <c r="B154" s="4" t="s">
        <v>269</v>
      </c>
      <c r="C154" s="1" t="str">
        <f>IFERROR(__xludf.DUMMYFUNCTION("GOOGLETRANSLATE(A154,""zh"",""en"")"),"gas")</f>
        <v>gas</v>
      </c>
    </row>
    <row r="155" ht="14.25" customHeight="1">
      <c r="A155" s="3" t="s">
        <v>270</v>
      </c>
      <c r="B155" s="4" t="s">
        <v>269</v>
      </c>
      <c r="C155" s="1" t="str">
        <f>IFERROR(__xludf.DUMMYFUNCTION("GOOGLETRANSLATE(A155,""zh"",""en"")"),"wind")</f>
        <v>wind</v>
      </c>
    </row>
    <row r="156" ht="14.25" customHeight="1">
      <c r="A156" s="3" t="s">
        <v>271</v>
      </c>
      <c r="B156" s="4" t="s">
        <v>269</v>
      </c>
      <c r="C156" s="1" t="str">
        <f>IFERROR(__xludf.DUMMYFUNCTION("GOOGLETRANSLATE(A156,""zh"",""en"")"),"Wind")</f>
        <v>Wind</v>
      </c>
    </row>
    <row r="157" ht="14.25" customHeight="1">
      <c r="A157" s="3" t="s">
        <v>272</v>
      </c>
      <c r="B157" s="4" t="s">
        <v>273</v>
      </c>
      <c r="C157" s="1" t="str">
        <f>IFERROR(__xludf.DUMMYFUNCTION("GOOGLETRANSLATE(A157,""zh"",""en"")"),"Prajna Paramita")</f>
        <v>Prajna Paramita</v>
      </c>
    </row>
    <row r="158" ht="14.25" customHeight="1">
      <c r="A158" s="3" t="s">
        <v>274</v>
      </c>
      <c r="B158" s="4" t="s">
        <v>275</v>
      </c>
      <c r="C158" s="1" t="str">
        <f>IFERROR(__xludf.DUMMYFUNCTION("GOOGLETRANSLATE(A158,""zh"",""en"")"),"Prajna Paramita")</f>
        <v>Prajna Paramita</v>
      </c>
    </row>
    <row r="159" ht="14.25" customHeight="1">
      <c r="A159" s="3" t="s">
        <v>276</v>
      </c>
      <c r="B159" s="4" t="s">
        <v>277</v>
      </c>
      <c r="C159" s="1" t="str">
        <f>IFERROR(__xludf.DUMMYFUNCTION("GOOGLETRANSLATE(A159,""zh"",""en"")"),"Buddha")</f>
        <v>Buddha</v>
      </c>
    </row>
    <row r="160" ht="14.25" customHeight="1">
      <c r="A160" s="3" t="s">
        <v>278</v>
      </c>
      <c r="B160" s="4" t="s">
        <v>279</v>
      </c>
      <c r="C160" s="1" t="str">
        <f>IFERROR(__xludf.DUMMYFUNCTION("GOOGLETRANSLATE(A160,""zh"",""en"")"),"Unsatisfactory")</f>
        <v>Unsatisfactory</v>
      </c>
    </row>
    <row r="161" ht="14.25" customHeight="1">
      <c r="A161" s="3" t="s">
        <v>280</v>
      </c>
      <c r="B161" s="4" t="s">
        <v>281</v>
      </c>
      <c r="C161" s="1" t="str">
        <f>IFERROR(__xludf.DUMMYFUNCTION("GOOGLETRANSLATE(A161,""zh"",""en"")"),"make out")</f>
        <v>make out</v>
      </c>
    </row>
    <row r="162" ht="14.25" customHeight="1">
      <c r="A162" s="3" t="s">
        <v>282</v>
      </c>
      <c r="B162" s="4" t="s">
        <v>283</v>
      </c>
      <c r="C162" s="1" t="str">
        <f>IFERROR(__xludf.DUMMYFUNCTION("GOOGLETRANSLATE(A162,""zh"",""en"")"),"Relative truth")</f>
        <v>Relative truth</v>
      </c>
    </row>
    <row r="163" ht="14.25" customHeight="1">
      <c r="A163" s="3" t="s">
        <v>284</v>
      </c>
      <c r="B163" s="4" t="s">
        <v>285</v>
      </c>
      <c r="C163" s="1" t="str">
        <f>IFERROR(__xludf.DUMMYFUNCTION("GOOGLETRANSLATE(A163,""zh"",""en"")"),"Guru")</f>
        <v>Guru</v>
      </c>
    </row>
    <row r="164" ht="14.25" customHeight="1">
      <c r="A164" s="3" t="s">
        <v>286</v>
      </c>
      <c r="B164" s="4" t="s">
        <v>287</v>
      </c>
      <c r="C164" s="1" t="str">
        <f>IFERROR(__xludf.DUMMYFUNCTION("GOOGLETRANSLATE(A164,""zh"",""en"")"),"Concept of sacred")</f>
        <v>Concept of sacred</v>
      </c>
    </row>
    <row r="165" ht="14.25" customHeight="1">
      <c r="A165" s="3" t="s">
        <v>288</v>
      </c>
      <c r="B165" s="4" t="s">
        <v>287</v>
      </c>
      <c r="C165" s="1" t="str">
        <f>IFERROR(__xludf.DUMMYFUNCTION("GOOGLETRANSLATE(A165,""zh"",""en"")"),"Net phase")</f>
        <v>Net phase</v>
      </c>
    </row>
    <row r="166" ht="14.25" customHeight="1">
      <c r="A166" s="3" t="s">
        <v>289</v>
      </c>
      <c r="B166" s="4" t="s">
        <v>290</v>
      </c>
      <c r="C166" s="1" t="str">
        <f>IFERROR(__xludf.DUMMYFUNCTION("GOOGLETRANSLATE(A166,""zh"",""en"")"),"Sakya Tomida")</f>
        <v>Sakya Tomida</v>
      </c>
    </row>
    <row r="167" ht="14.25" customHeight="1">
      <c r="A167" s="3" t="s">
        <v>291</v>
      </c>
      <c r="B167" s="4" t="s">
        <v>292</v>
      </c>
      <c r="C167" s="1" t="str">
        <f>IFERROR(__xludf.DUMMYFUNCTION("GOOGLETRANSLATE(A167,""zh"",""en"")"),"Samadhi")</f>
        <v>Samadhi</v>
      </c>
    </row>
    <row r="168" ht="14.25" customHeight="1">
      <c r="A168" s="3" t="s">
        <v>293</v>
      </c>
      <c r="B168" s="4" t="s">
        <v>294</v>
      </c>
      <c r="C168" s="1" t="str">
        <f>IFERROR(__xludf.DUMMYFUNCTION("GOOGLETRANSLATE(A168,""zh"",""en"")"),"Puxian")</f>
        <v>Puxian</v>
      </c>
    </row>
    <row r="169" ht="14.25" customHeight="1">
      <c r="A169" s="3" t="s">
        <v>295</v>
      </c>
      <c r="B169" s="4" t="s">
        <v>294</v>
      </c>
      <c r="C169" s="1" t="str">
        <f>IFERROR(__xludf.DUMMYFUNCTION("GOOGLETRANSLATE(A169,""zh"",""en"")"),"Sanman Dorobura")</f>
        <v>Sanman Dorobura</v>
      </c>
    </row>
    <row r="170" ht="14.25" customHeight="1">
      <c r="A170" s="3" t="s">
        <v>296</v>
      </c>
      <c r="B170" s="4" t="s">
        <v>297</v>
      </c>
      <c r="C170" s="1" t="str">
        <f>IFERROR(__xludf.DUMMYFUNCTION("GOOGLETRANSLATE(A170,""zh"",""en"")"),"Samadhi")</f>
        <v>Samadhi</v>
      </c>
    </row>
    <row r="171" ht="14.25" customHeight="1">
      <c r="A171" s="3" t="s">
        <v>298</v>
      </c>
      <c r="B171" s="4" t="s">
        <v>299</v>
      </c>
      <c r="C171" s="1" t="str">
        <f>IFERROR(__xludf.DUMMYFUNCTION("GOOGLETRANSLATE(A171,""zh"",""en"")"),"Report")</f>
        <v>Report</v>
      </c>
    </row>
    <row r="172" ht="14.25" customHeight="1">
      <c r="A172" s="3" t="s">
        <v>300</v>
      </c>
      <c r="B172" s="4" t="s">
        <v>301</v>
      </c>
      <c r="C172" s="1" t="str">
        <f>IFERROR(__xludf.DUMMYFUNCTION("GOOGLETRANSLATE(A172,""zh"",""en"")"),"Reincarnation")</f>
        <v>Reincarnation</v>
      </c>
    </row>
    <row r="173" ht="14.25" customHeight="1">
      <c r="A173" s="3" t="s">
        <v>302</v>
      </c>
      <c r="B173" s="4" t="s">
        <v>301</v>
      </c>
      <c r="C173" s="1" t="str">
        <f>IFERROR(__xludf.DUMMYFUNCTION("GOOGLETRANSLATE(A173,""zh"",""en"")"),"Mujiao World")</f>
        <v>Mujiao World</v>
      </c>
    </row>
    <row r="174" ht="14.25" customHeight="1">
      <c r="A174" s="3" t="s">
        <v>303</v>
      </c>
      <c r="B174" s="4" t="s">
        <v>304</v>
      </c>
      <c r="C174" s="1" t="str">
        <f>IFERROR(__xludf.DUMMYFUNCTION("GOOGLETRANSLATE(A174,""zh"",""en"")"),"Sangha")</f>
        <v>Sangha</v>
      </c>
    </row>
    <row r="175" ht="14.25" customHeight="1">
      <c r="A175" s="3" t="s">
        <v>305</v>
      </c>
      <c r="B175" s="4" t="s">
        <v>306</v>
      </c>
      <c r="C175" s="1" t="str">
        <f>IFERROR(__xludf.DUMMYFUNCTION("GOOGLETRANSLATE(A175,""zh"",""en"")"),"Dense curse")</f>
        <v>Dense curse</v>
      </c>
    </row>
    <row r="176" ht="14.25" customHeight="1">
      <c r="A176" s="3" t="s">
        <v>307</v>
      </c>
      <c r="B176" s="4" t="s">
        <v>308</v>
      </c>
      <c r="C176" s="1" t="str">
        <f>IFERROR(__xludf.DUMMYFUNCTION("GOOGLETRANSLATE(A176,""zh"",""en"")"),"Without me")</f>
        <v>Without me</v>
      </c>
    </row>
    <row r="177" ht="14.25" customHeight="1">
      <c r="A177" s="3" t="s">
        <v>309</v>
      </c>
      <c r="B177" s="4" t="s">
        <v>310</v>
      </c>
      <c r="C177" s="1" t="str">
        <f>IFERROR(__xludf.DUMMYFUNCTION("GOOGLETRANSLATE(A177,""zh"",""en"")"),"Exchange from him")</f>
        <v>Exchange from him</v>
      </c>
    </row>
    <row r="178" ht="14.25" customHeight="1">
      <c r="A178" s="3" t="s">
        <v>309</v>
      </c>
      <c r="B178" s="4" t="s">
        <v>311</v>
      </c>
      <c r="C178" s="1" t="str">
        <f>IFERROR(__xludf.DUMMYFUNCTION("GOOGLETRANSLATE(A178,""zh"",""en"")"),"Exchange from him")</f>
        <v>Exchange from him</v>
      </c>
    </row>
    <row r="179" ht="14.25" customHeight="1">
      <c r="A179" s="3" t="s">
        <v>312</v>
      </c>
      <c r="B179" s="4" t="s">
        <v>313</v>
      </c>
      <c r="C179" s="1" t="str">
        <f>IFERROR(__xludf.DUMMYFUNCTION("GOOGLETRANSLATE(A179,""zh"",""en"")"),"Sentient beings")</f>
        <v>Sentient beings</v>
      </c>
    </row>
    <row r="180" ht="14.25" customHeight="1">
      <c r="A180" s="3" t="s">
        <v>314</v>
      </c>
      <c r="B180" s="4" t="s">
        <v>315</v>
      </c>
      <c r="C180" s="1" t="str">
        <f>IFERROR(__xludf.DUMMYFUNCTION("GOOGLETRANSLATE(A180,""zh"",""en"")"),"Luxury")</f>
        <v>Luxury</v>
      </c>
    </row>
    <row r="181" ht="14.25" customHeight="1">
      <c r="A181" s="3" t="s">
        <v>316</v>
      </c>
      <c r="B181" s="4" t="s">
        <v>315</v>
      </c>
      <c r="C181" s="1" t="str">
        <f>IFERROR(__xludf.DUMMYFUNCTION("GOOGLETRANSLATE(A181,""zh"",""en"")"),"end")</f>
        <v>end</v>
      </c>
    </row>
    <row r="182" ht="14.25" customHeight="1">
      <c r="A182" s="3" t="s">
        <v>317</v>
      </c>
      <c r="B182" s="4" t="s">
        <v>318</v>
      </c>
      <c r="C182" s="1" t="str">
        <f>IFERROR(__xludf.DUMMYFUNCTION("GOOGLETRANSLATE(A182,""zh"",""en"")"),"End")</f>
        <v>End</v>
      </c>
    </row>
    <row r="183" ht="14.25" customHeight="1">
      <c r="A183" s="3" t="s">
        <v>319</v>
      </c>
      <c r="B183" s="4" t="s">
        <v>318</v>
      </c>
      <c r="C183" s="1" t="str">
        <f>IFERROR(__xludf.DUMMYFUNCTION("GOOGLETRANSLATE(A183,""zh"",""en"")"),"Depend on")</f>
        <v>Depend on</v>
      </c>
    </row>
    <row r="184" ht="14.25" customHeight="1">
      <c r="A184" s="3" t="s">
        <v>320</v>
      </c>
      <c r="B184" s="4" t="s">
        <v>321</v>
      </c>
      <c r="C184" s="1" t="str">
        <f>IFERROR(__xludf.DUMMYFUNCTION("GOOGLETRANSLATE(A184,""zh"",""en"")"),"No fate")</f>
        <v>No fate</v>
      </c>
    </row>
    <row r="185" ht="14.25" customHeight="1">
      <c r="A185" s="3" t="s">
        <v>322</v>
      </c>
      <c r="B185" s="4" t="s">
        <v>321</v>
      </c>
      <c r="C185" s="1" t="str">
        <f>IFERROR(__xludf.DUMMYFUNCTION("GOOGLETRANSLATE(A185,""zh"",""en"")"),"No dependent")</f>
        <v>No dependent</v>
      </c>
    </row>
    <row r="186" ht="14.25" customHeight="1">
      <c r="A186" s="3" t="s">
        <v>323</v>
      </c>
      <c r="B186" s="4" t="s">
        <v>324</v>
      </c>
      <c r="C186" s="1" t="str">
        <f>IFERROR(__xludf.DUMMYFUNCTION("GOOGLETRANSLATE(A186,""zh"",""en"")"),"Achiever")</f>
        <v>Achiever</v>
      </c>
    </row>
    <row r="187" ht="14.25" customHeight="1">
      <c r="A187" s="3" t="s">
        <v>325</v>
      </c>
      <c r="B187" s="4" t="s">
        <v>324</v>
      </c>
      <c r="C187" s="1" t="str">
        <f>IFERROR(__xludf.DUMMYFUNCTION("GOOGLETRANSLATE(A187,""zh"",""en"")"),"Sida")</f>
        <v>Sida</v>
      </c>
    </row>
    <row r="188" ht="14.25" customHeight="1">
      <c r="A188" s="3" t="s">
        <v>326</v>
      </c>
      <c r="B188" s="4" t="s">
        <v>327</v>
      </c>
      <c r="C188" s="1" t="str">
        <f>IFERROR(__xludf.DUMMYFUNCTION("GOOGLETRANSLATE(A188,""zh"",""en"")"),"Achievement")</f>
        <v>Achievement</v>
      </c>
    </row>
    <row r="189" ht="14.25" customHeight="1">
      <c r="A189" s="3" t="s">
        <v>328</v>
      </c>
      <c r="B189" s="4" t="s">
        <v>327</v>
      </c>
      <c r="C189" s="1" t="str">
        <f>IFERROR(__xludf.DUMMYFUNCTION("GOOGLETRANSLATE(A189,""zh"",""en"")"),"In the same way")</f>
        <v>In the same way</v>
      </c>
    </row>
    <row r="190" ht="14.25" customHeight="1">
      <c r="A190" s="3" t="s">
        <v>329</v>
      </c>
      <c r="B190" s="4" t="s">
        <v>330</v>
      </c>
      <c r="C190" s="1" t="str">
        <f>IFERROR(__xludf.DUMMYFUNCTION("GOOGLETRANSLATE(A190,""zh"",""en"")"),"Leave the drama")</f>
        <v>Leave the drama</v>
      </c>
    </row>
    <row r="191" ht="14.25" customHeight="1">
      <c r="A191" s="3" t="s">
        <v>331</v>
      </c>
      <c r="B191" s="4" t="s">
        <v>332</v>
      </c>
      <c r="C191" s="1" t="str">
        <f>IFERROR(__xludf.DUMMYFUNCTION("GOOGLETRANSLATE(A191,""zh"",""en"")"),"Six -way")</f>
        <v>Six -way</v>
      </c>
    </row>
    <row r="192" ht="14.25" customHeight="1">
      <c r="A192" s="3" t="s">
        <v>333</v>
      </c>
      <c r="B192" s="4" t="s">
        <v>334</v>
      </c>
      <c r="C192" s="1" t="str">
        <f>IFERROR(__xludf.DUMMYFUNCTION("GOOGLETRANSLATE(A192,""zh"",""en"")"),"Naol Vol.")</f>
        <v>Naol Vol.</v>
      </c>
    </row>
    <row r="193" ht="14.25" customHeight="1">
      <c r="A193" s="3" t="s">
        <v>335</v>
      </c>
      <c r="B193" s="4" t="s">
        <v>336</v>
      </c>
      <c r="C193" s="1" t="str">
        <f>IFERROR(__xludf.DUMMYFUNCTION("GOOGLETRANSLATE(A193,""zh"",""en"")"),"Contain")</f>
        <v>Contain</v>
      </c>
    </row>
    <row r="194" ht="14.25" customHeight="1">
      <c r="A194" s="3" t="s">
        <v>337</v>
      </c>
      <c r="B194" s="4" t="s">
        <v>338</v>
      </c>
      <c r="C194" s="1" t="str">
        <f>IFERROR(__xludf.DUMMYFUNCTION("GOOGLETRANSLATE(A194,""zh"",""en"")"),"Clever")</f>
        <v>Clever</v>
      </c>
    </row>
    <row r="195" ht="14.25" customHeight="1">
      <c r="A195" s="3" t="s">
        <v>339</v>
      </c>
      <c r="B195" s="4" t="s">
        <v>340</v>
      </c>
      <c r="C195" s="1" t="str">
        <f>IFERROR(__xludf.DUMMYFUNCTION("GOOGLETRANSLATE(A195,""zh"",""en"")"),"Taoist song")</f>
        <v>Taoist song</v>
      </c>
    </row>
    <row r="196" ht="14.25" customHeight="1">
      <c r="A196" s="3" t="s">
        <v>341</v>
      </c>
      <c r="B196" s="4" t="s">
        <v>342</v>
      </c>
      <c r="C196" s="1" t="str">
        <f>IFERROR(__xludf.DUMMYFUNCTION("GOOGLETRANSLATE(A196,""zh"",""en"")"),"live")</f>
        <v>live</v>
      </c>
    </row>
    <row r="197" ht="14.25" customHeight="1">
      <c r="A197" s="3" t="s">
        <v>343</v>
      </c>
      <c r="B197" s="4" t="s">
        <v>342</v>
      </c>
      <c r="C197" s="1" t="str">
        <f>IFERROR(__xludf.DUMMYFUNCTION("GOOGLETRANSLATE(A197,""zh"",""en"")"),"Rested")</f>
        <v>Rested</v>
      </c>
    </row>
    <row r="198" ht="14.25" customHeight="1">
      <c r="A198" s="3" t="s">
        <v>344</v>
      </c>
      <c r="B198" s="4" t="s">
        <v>345</v>
      </c>
      <c r="C198" s="1" t="str">
        <f>IFERROR(__xludf.DUMMYFUNCTION("GOOGLETRANSLATE(A198,""zh"",""en"")"),"Qi, pulse, bright point")</f>
        <v>Qi, pulse, bright point</v>
      </c>
    </row>
    <row r="199" ht="14.25" customHeight="1">
      <c r="A199" s="3" t="s">
        <v>346</v>
      </c>
      <c r="B199" s="4" t="s">
        <v>347</v>
      </c>
      <c r="C199" s="1" t="str">
        <f>IFERROR(__xludf.DUMMYFUNCTION("GOOGLETRANSLATE(A199,""zh"",""en"")"),"Unscrupulous")</f>
        <v>Unscrupulous</v>
      </c>
    </row>
    <row r="200" ht="14.25" customHeight="1">
      <c r="A200" s="3" t="s">
        <v>348</v>
      </c>
      <c r="B200" s="4" t="s">
        <v>347</v>
      </c>
      <c r="C200" s="1" t="str">
        <f>IFERROR(__xludf.DUMMYFUNCTION("GOOGLETRANSLATE(A200,""zh"",""en"")"),"Uncomfortable achievement")</f>
        <v>Uncomfortable achievement</v>
      </c>
    </row>
    <row r="201" ht="14.25" customHeight="1">
      <c r="A201" s="3" t="s">
        <v>349</v>
      </c>
      <c r="B201" s="4" t="s">
        <v>350</v>
      </c>
      <c r="C201" s="1" t="str">
        <f>IFERROR(__xludf.DUMMYFUNCTION("GOOGLETRANSLATE(A201,""zh"",""en"")"),"through")</f>
        <v>through</v>
      </c>
    </row>
    <row r="202" ht="14.25" customHeight="1">
      <c r="A202" s="3" t="s">
        <v>351</v>
      </c>
      <c r="B202" s="4" t="s">
        <v>350</v>
      </c>
      <c r="C202" s="1" t="str">
        <f>IFERROR(__xludf.DUMMYFUNCTION("GOOGLETRANSLATE(A202,""zh"",""en"")"),"Buddhist scripture")</f>
        <v>Buddhist scripture</v>
      </c>
    </row>
    <row r="203" ht="14.25" customHeight="1">
      <c r="A203" s="3" t="s">
        <v>352</v>
      </c>
      <c r="B203" s="4" t="s">
        <v>353</v>
      </c>
      <c r="C203" s="1" t="str">
        <f>IFERROR(__xludf.DUMMYFUNCTION("GOOGLETRANSLATE(A203,""zh"",""en"")"),"Economic Ministry of Economic Affairs")</f>
        <v>Economic Ministry of Economic Affairs</v>
      </c>
    </row>
    <row r="204" ht="14.25" customHeight="1">
      <c r="A204" s="3" t="s">
        <v>354</v>
      </c>
      <c r="B204" s="4" t="s">
        <v>355</v>
      </c>
      <c r="C204" s="1" t="str">
        <f>IFERROR(__xludf.DUMMYFUNCTION("GOOGLETRANSLATE(A204,""zh"",""en"")"),"Pass through")</f>
        <v>Pass through</v>
      </c>
    </row>
    <row r="205" ht="14.25" customHeight="1">
      <c r="A205" s="3" t="s">
        <v>356</v>
      </c>
      <c r="B205" s="4" t="s">
        <v>357</v>
      </c>
      <c r="C205" s="1" t="str">
        <f>IFERROR(__xludf.DUMMYFUNCTION("GOOGLETRANSLATE(A205,""zh"",""en"")"),"Body")</f>
        <v>Body</v>
      </c>
    </row>
    <row r="206" ht="14.25" customHeight="1">
      <c r="A206" s="3" t="s">
        <v>358</v>
      </c>
      <c r="B206" s="4" t="s">
        <v>359</v>
      </c>
      <c r="C206" s="1" t="str">
        <f>IFERROR(__xludf.DUMMYFUNCTION("GOOGLETRANSLATE(A206,""zh"",""en"")"),"Continue")</f>
        <v>Continue</v>
      </c>
    </row>
    <row r="207" ht="14.25" customHeight="1">
      <c r="A207" s="3" t="s">
        <v>360</v>
      </c>
      <c r="B207" s="4" t="s">
        <v>359</v>
      </c>
      <c r="C207" s="1" t="str">
        <f>IFERROR(__xludf.DUMMYFUNCTION("GOOGLETRANSLATE(A207,""zh"",""en"")"),"Dense")</f>
        <v>Dense</v>
      </c>
    </row>
    <row r="208" ht="14.25" customHeight="1">
      <c r="A208" s="3" t="s">
        <v>361</v>
      </c>
      <c r="B208" s="4" t="s">
        <v>359</v>
      </c>
      <c r="C208" s="1" t="str">
        <f>IFERROR(__xludf.DUMMYFUNCTION("GOOGLETRANSLATE(A208,""zh"",""en"")"),"Tantero")</f>
        <v>Tantero</v>
      </c>
    </row>
    <row r="209" ht="14.25" customHeight="1">
      <c r="A209" s="3" t="s">
        <v>362</v>
      </c>
      <c r="B209" s="4" t="s">
        <v>363</v>
      </c>
      <c r="C209" s="1" t="str">
        <f>IFERROR(__xludf.DUMMYFUNCTION("GOOGLETRANSLATE(A209,""zh"",""en"")"),"Continue big handprint")</f>
        <v>Continue big handprint</v>
      </c>
    </row>
    <row r="210" ht="14.25" customHeight="1">
      <c r="A210" s="3" t="s">
        <v>364</v>
      </c>
      <c r="B210" s="4" t="s">
        <v>365</v>
      </c>
      <c r="C210" s="1" t="str">
        <f>IFERROR(__xludf.DUMMYFUNCTION("GOOGLETRANSLATE(A210,""zh"",""en"")"),"Maternal mother")</f>
        <v>Maternal mother</v>
      </c>
    </row>
    <row r="211" ht="14.25" customHeight="1">
      <c r="A211" s="3" t="s">
        <v>366</v>
      </c>
      <c r="B211" s="4" t="s">
        <v>367</v>
      </c>
      <c r="C211" s="1" t="str">
        <f>IFERROR(__xludf.DUMMYFUNCTION("GOOGLETRANSLATE(A211,""zh"",""en"")"),"Three treasures")</f>
        <v>Three treasures</v>
      </c>
    </row>
    <row r="212" ht="14.25" customHeight="1">
      <c r="A212" s="3" t="s">
        <v>368</v>
      </c>
      <c r="B212" s="4" t="s">
        <v>369</v>
      </c>
      <c r="C212" s="1" t="str">
        <f>IFERROR(__xludf.DUMMYFUNCTION("GOOGLETRANSLATE(A212,""zh"",""en"")"),"Three")</f>
        <v>Three</v>
      </c>
    </row>
    <row r="213" ht="14.25" customHeight="1">
      <c r="A213" s="3" t="s">
        <v>370</v>
      </c>
      <c r="B213" s="4" t="s">
        <v>371</v>
      </c>
      <c r="C213" s="1" t="str">
        <f>IFERROR(__xludf.DUMMYFUNCTION("GOOGLETRANSLATE(A213,""zh"",""en"")"),"Three realms")</f>
        <v>Three realms</v>
      </c>
    </row>
    <row r="214" ht="14.25" customHeight="1">
      <c r="A214" s="3" t="s">
        <v>372</v>
      </c>
      <c r="B214" s="4" t="s">
        <v>371</v>
      </c>
      <c r="C214" s="1" t="str">
        <f>IFERROR(__xludf.DUMMYFUNCTION("GOOGLETRANSLATE(A214,""zh"",""en"")"),"Three")</f>
        <v>Three</v>
      </c>
    </row>
    <row r="215" ht="14.25" customHeight="1">
      <c r="A215" s="3" t="s">
        <v>373</v>
      </c>
      <c r="B215" s="4" t="s">
        <v>374</v>
      </c>
      <c r="C215" s="1" t="str">
        <f>IFERROR(__xludf.DUMMYFUNCTION("GOOGLETRANSLATE(A215,""zh"",""en"")"),"Fundamental")</f>
        <v>Fundamental</v>
      </c>
    </row>
    <row r="216" ht="14.25" customHeight="1">
      <c r="A216" s="3" t="s">
        <v>375</v>
      </c>
      <c r="B216" s="4" t="s">
        <v>376</v>
      </c>
      <c r="C216" s="1" t="str">
        <f>IFERROR(__xludf.DUMMYFUNCTION("GOOGLETRANSLATE(A216,""zh"",""en"")"),"Suffering")</f>
        <v>Suffering</v>
      </c>
    </row>
    <row r="217" ht="14.25" customHeight="1">
      <c r="A217" s="3" t="s">
        <v>377</v>
      </c>
      <c r="B217" s="4" t="s">
        <v>378</v>
      </c>
      <c r="C217" s="1" t="str">
        <f>IFERROR(__xludf.DUMMYFUNCTION("GOOGLETRANSLATE(A217,""zh"",""en"")"),"Three multiplied")</f>
        <v>Three multiplied</v>
      </c>
    </row>
    <row r="218" ht="14.25" customHeight="1">
      <c r="A218" s="3" t="s">
        <v>379</v>
      </c>
      <c r="B218" s="4" t="s">
        <v>380</v>
      </c>
      <c r="C218" s="1" t="str">
        <f>IFERROR(__xludf.DUMMYFUNCTION("GOOGLETRANSLATE(A218,""zh"",""en"")"),"Dilota")</f>
        <v>Dilota</v>
      </c>
    </row>
    <row r="219" ht="14.25" customHeight="1">
      <c r="A219" s="3" t="s">
        <v>309</v>
      </c>
      <c r="B219" s="4" t="s">
        <v>381</v>
      </c>
      <c r="C219" s="1" t="str">
        <f>IFERROR(__xludf.DUMMYFUNCTION("GOOGLETRANSLATE(A219,""zh"",""en"")"),"Exchange from him")</f>
        <v>Exchange from him</v>
      </c>
    </row>
    <row r="220" ht="14.25" customHeight="1">
      <c r="A220" s="3" t="s">
        <v>382</v>
      </c>
      <c r="B220" s="4" t="s">
        <v>383</v>
      </c>
      <c r="C220" s="1" t="str">
        <f>IFERROR(__xludf.DUMMYFUNCTION("GOOGLETRANSLATE(A220,""zh"",""en"")"),"Meal")</f>
        <v>Meal</v>
      </c>
    </row>
    <row r="221" ht="14.25" customHeight="1">
      <c r="A221" s="3" t="s">
        <v>384</v>
      </c>
      <c r="B221" s="4" t="s">
        <v>385</v>
      </c>
      <c r="C221" s="1" t="str">
        <f>IFERROR(__xludf.DUMMYFUNCTION("GOOGLETRANSLATE(A221,""zh"",""en"")"),"Zhixiu")</f>
        <v>Zhixiu</v>
      </c>
    </row>
    <row r="222" ht="14.25" customHeight="1">
      <c r="A222" s="3" t="s">
        <v>386</v>
      </c>
      <c r="B222" s="4" t="s">
        <v>387</v>
      </c>
      <c r="C222" s="1" t="str">
        <f>IFERROR(__xludf.DUMMYFUNCTION("GOOGLETRANSLATE(A222,""zh"",""en"")"),"Ravioli")</f>
        <v>Ravioli</v>
      </c>
    </row>
    <row r="223" ht="14.25" customHeight="1">
      <c r="A223" s="3" t="s">
        <v>388</v>
      </c>
      <c r="B223" s="4" t="s">
        <v>389</v>
      </c>
      <c r="C223" s="1" t="str">
        <f>IFERROR(__xludf.DUMMYFUNCTION("GOOGLETRANSLATE(A223,""zh"",""en"")"),"Clumsy fire")</f>
        <v>Clumsy fire</v>
      </c>
    </row>
    <row r="224" ht="14.25" customHeight="1">
      <c r="A224" s="3" t="s">
        <v>388</v>
      </c>
      <c r="B224" s="4" t="s">
        <v>390</v>
      </c>
      <c r="C224" s="1" t="str">
        <f>IFERROR(__xludf.DUMMYFUNCTION("GOOGLETRANSLATE(A224,""zh"",""en"")"),"Clumsy fire")</f>
        <v>Clumsy fire</v>
      </c>
    </row>
    <row r="225" ht="14.25" customHeight="1">
      <c r="A225" s="3" t="s">
        <v>391</v>
      </c>
      <c r="B225" s="4" t="s">
        <v>392</v>
      </c>
      <c r="C225" s="1" t="str">
        <f>IFERROR(__xludf.DUMMYFUNCTION("GOOGLETRANSLATE(A225,""zh"",""en"")"),"Two -funded grain")</f>
        <v>Two -funded grain</v>
      </c>
    </row>
    <row r="226" ht="14.25" customHeight="1">
      <c r="A226" s="3" t="s">
        <v>393</v>
      </c>
      <c r="B226" s="4" t="s">
        <v>394</v>
      </c>
      <c r="C226" s="1" t="str">
        <f>IFERROR(__xludf.DUMMYFUNCTION("GOOGLETRANSLATE(A226,""zh"",""en"")"),"Truth")</f>
        <v>Truth</v>
      </c>
    </row>
    <row r="227" ht="14.25" customHeight="1">
      <c r="A227" s="3" t="s">
        <v>395</v>
      </c>
      <c r="B227" s="4" t="s">
        <v>394</v>
      </c>
      <c r="C227" s="1" t="str">
        <f>IFERROR(__xludf.DUMMYFUNCTION("GOOGLETRANSLATE(A227,""zh"",""en"")"),"Shengyi")</f>
        <v>Shengyi</v>
      </c>
    </row>
    <row r="228" ht="14.25" customHeight="1">
      <c r="A228" s="3" t="s">
        <v>396</v>
      </c>
      <c r="B228" s="4" t="s">
        <v>397</v>
      </c>
      <c r="C228" s="1" t="str">
        <f>IFERROR(__xludf.DUMMYFUNCTION("GOOGLETRANSLATE(A228,""zh"",""en"")"),"King Kong Sitting")</f>
        <v>King Kong Sitting</v>
      </c>
    </row>
    <row r="229" ht="14.25" customHeight="1">
      <c r="A229" s="3" t="s">
        <v>398</v>
      </c>
      <c r="B229" s="4" t="s">
        <v>397</v>
      </c>
      <c r="C229" s="1" t="str">
        <f>IFERROR(__xludf.DUMMYFUNCTION("GOOGLETRANSLATE(A229,""zh"",""en"")"),"Double disk")</f>
        <v>Double disk</v>
      </c>
    </row>
    <row r="230" ht="14.25" customHeight="1">
      <c r="A230" s="3" t="s">
        <v>399</v>
      </c>
      <c r="B230" s="4" t="s">
        <v>400</v>
      </c>
      <c r="C230" s="1" t="str">
        <f>IFERROR(__xludf.DUMMYFUNCTION("GOOGLETRANSLATE(A230,""zh"",""en"")"),"King Kong")</f>
        <v>King Kong</v>
      </c>
    </row>
    <row r="231" ht="14.25" customHeight="1">
      <c r="A231" s="3" t="s">
        <v>401</v>
      </c>
      <c r="B231" s="4" t="s">
        <v>402</v>
      </c>
      <c r="C231" s="1" t="str">
        <f>IFERROR(__xludf.DUMMYFUNCTION("GOOGLETRANSLATE(A231,""zh"",""en"")"),"King Kong Mother")</f>
        <v>King Kong Mother</v>
      </c>
    </row>
    <row r="232" ht="14.25" customHeight="1">
      <c r="A232" s="3" t="s">
        <v>403</v>
      </c>
      <c r="B232" s="4" t="s">
        <v>404</v>
      </c>
      <c r="C232" s="1" t="str">
        <f>IFERROR(__xludf.DUMMYFUNCTION("GOOGLETRANSLATE(A232,""zh"",""en"")"),"King Kong Yoga Mother")</f>
        <v>King Kong Yoga Mother</v>
      </c>
    </row>
    <row r="233" ht="14.25" customHeight="1">
      <c r="A233" s="3" t="s">
        <v>405</v>
      </c>
      <c r="B233" s="4" t="s">
        <v>406</v>
      </c>
      <c r="C233" s="1" t="str">
        <f>IFERROR(__xludf.DUMMYFUNCTION("GOOGLETRANSLATE(A233,""zh"",""en"")"),"King Kong")</f>
        <v>King Kong</v>
      </c>
    </row>
    <row r="234" ht="14.25" customHeight="1">
      <c r="A234" s="3" t="s">
        <v>407</v>
      </c>
      <c r="B234" s="4" t="s">
        <v>408</v>
      </c>
      <c r="C234" s="1" t="str">
        <f>IFERROR(__xludf.DUMMYFUNCTION("GOOGLETRANSLATE(A234,""zh"",""en"")"),"See, repair, line")</f>
        <v>See, repair, line</v>
      </c>
    </row>
    <row r="235" ht="14.25" customHeight="1">
      <c r="A235" s="3" t="s">
        <v>409</v>
      </c>
      <c r="B235" s="4" t="s">
        <v>410</v>
      </c>
      <c r="C235" s="1" t="str">
        <f>IFERROR(__xludf.DUMMYFUNCTION("GOOGLETRANSLATE(A235,""zh"",""en"")"),"Observe")</f>
        <v>Observe</v>
      </c>
    </row>
    <row r="236" ht="14.25" customHeight="1">
      <c r="A236" s="3" t="s">
        <v>411</v>
      </c>
      <c r="B236" s="4" t="s">
        <v>410</v>
      </c>
      <c r="C236" s="1" t="str">
        <f>IFERROR(__xludf.DUMMYFUNCTION("GOOGLETRANSLATE(A236,""zh"",""en"")"),"View")</f>
        <v>View</v>
      </c>
    </row>
    <row r="237" ht="14.25" customHeight="1">
      <c r="A237" s="3" t="s">
        <v>412</v>
      </c>
      <c r="B237" s="4" t="s">
        <v>410</v>
      </c>
      <c r="C237" s="1" t="str">
        <f>IFERROR(__xludf.DUMMYFUNCTION("GOOGLETRANSLATE(A237,""zh"",""en"")"),"Posha")</f>
        <v>Posha</v>
      </c>
    </row>
    <row r="238" ht="14.25" customHeight="1">
      <c r="A238" s="3" t="s">
        <v>413</v>
      </c>
      <c r="B238" s="4" t="s">
        <v>414</v>
      </c>
      <c r="C238" s="1" t="str">
        <f>IFERROR(__xludf.DUMMYFUNCTION("GOOGLETRANSLATE(A238,""zh"",""en"")"),"Falun")</f>
        <v>Falun</v>
      </c>
    </row>
    <row r="239" ht="14.25" customHeight="1">
      <c r="A239" s="3" t="s">
        <v>415</v>
      </c>
      <c r="B239" s="4" t="s">
        <v>416</v>
      </c>
      <c r="C239" s="1" t="str">
        <f>IFERROR(__xludf.DUMMYFUNCTION("GOOGLETRANSLATE(A239,""zh"",""en"")"),"Mouth inheritance")</f>
        <v>Mouth inheritance</v>
      </c>
    </row>
    <row r="240" ht="14.25" customHeight="1">
      <c r="A240" s="3" t="s">
        <v>417</v>
      </c>
      <c r="B240" s="4" t="s">
        <v>418</v>
      </c>
      <c r="C240" s="1" t="str">
        <f>IFERROR(__xludf.DUMMYFUNCTION("GOOGLETRANSLATE(A240,""zh"",""en"")"),"take")</f>
        <v>take</v>
      </c>
    </row>
    <row r="241" ht="14.25" customHeight="1">
      <c r="A241" s="3" t="s">
        <v>419</v>
      </c>
      <c r="B241" s="4" t="s">
        <v>420</v>
      </c>
      <c r="C241" s="1" t="str">
        <f>IFERROR(__xludf.DUMMYFUNCTION("GOOGLETRANSLATE(A241,""zh"",""en"")"),"Deity")</f>
        <v>Deity</v>
      </c>
    </row>
    <row r="242" ht="14.25" customHeight="1">
      <c r="A242" s="3" t="s">
        <v>421</v>
      </c>
      <c r="B242" s="4" t="s">
        <v>420</v>
      </c>
      <c r="C242" s="1" t="str">
        <f>IFERROR(__xludf.DUMMYFUNCTION("GOOGLETRANSLATE(A242,""zh"",""en"")"),"Depend on")</f>
        <v>Depend on</v>
      </c>
    </row>
    <row r="243" ht="14.25" customHeight="1">
      <c r="A243" s="3" t="s">
        <v>422</v>
      </c>
      <c r="B243" s="4" t="s">
        <v>423</v>
      </c>
      <c r="C243" s="1" t="str">
        <f>IFERROR(__xludf.DUMMYFUNCTION("GOOGLETRANSLATE(A243,""zh"",""en"")"),"Benzhong meditation")</f>
        <v>Benzhong meditation</v>
      </c>
    </row>
    <row r="244" ht="14.25" customHeight="1">
      <c r="A244" s="3" t="s">
        <v>424</v>
      </c>
      <c r="B244" s="4" t="s">
        <v>425</v>
      </c>
      <c r="C244" s="1" t="str">
        <f>IFERROR(__xludf.DUMMYFUNCTION("GOOGLETRANSLATE(A244,""zh"",""en"")"),"Yoga")</f>
        <v>Yoga</v>
      </c>
    </row>
    <row r="245" ht="14.25" customHeight="1">
      <c r="A245" s="3" t="s">
        <v>426</v>
      </c>
      <c r="B245" s="4" t="s">
        <v>427</v>
      </c>
      <c r="C245" s="1" t="str">
        <f>IFERROR(__xludf.DUMMYFUNCTION("GOOGLETRANSLATE(A245,""zh"",""en"")"),"Yoga")</f>
        <v>Yoga</v>
      </c>
    </row>
    <row r="246" ht="14.25" customHeight="1">
      <c r="A246" s="3" t="s">
        <v>428</v>
      </c>
      <c r="B246" s="4" t="s">
        <v>429</v>
      </c>
      <c r="C246" s="1" t="str">
        <f>IFERROR(__xludf.DUMMYFUNCTION("GOOGLETRANSLATE(A246,""zh"",""en"")"),"Yogi")</f>
        <v>Yogi</v>
      </c>
    </row>
    <row r="247" ht="14.25" customHeight="1">
      <c r="A247" s="3" t="s">
        <v>430</v>
      </c>
      <c r="B247" s="4" t="s">
        <v>431</v>
      </c>
      <c r="C247" s="1" t="str">
        <f>IFERROR(__xludf.DUMMYFUNCTION("GOOGLETRANSLATE(A247,""zh"",""en"")"),"Yoga girl")</f>
        <v>Yoga girl</v>
      </c>
    </row>
    <row r="248" ht="14.25" customHeight="1">
      <c r="A248" s="3" t="s">
        <v>432</v>
      </c>
      <c r="B248" s="4" t="s">
        <v>433</v>
      </c>
      <c r="C248" s="1" t="str">
        <f>IFERROR(__xludf.DUMMYFUNCTION("GOOGLETRANSLATE(A248,""zh"",""en"")"),"Benzbnism")</f>
        <v>Benzbnism</v>
      </c>
    </row>
    <row r="249" ht="14.25" customHeight="1">
      <c r="A249" s="3" t="s">
        <v>434</v>
      </c>
      <c r="B249" s="4" t="s">
        <v>435</v>
      </c>
      <c r="C249" s="1" t="str">
        <f>IFERROR(__xludf.DUMMYFUNCTION("GOOGLETRANSLATE(A249,""zh"",""en"")"),"Meditation")</f>
        <v>Meditation</v>
      </c>
    </row>
    <row r="250" ht="14.25" customHeight="1">
      <c r="A250" s="3" t="s">
        <v>436</v>
      </c>
      <c r="B250" s="4" t="s">
        <v>437</v>
      </c>
      <c r="C250" s="1" t="str">
        <f>IFERROR(__xludf.DUMMYFUNCTION("GOOGLETRANSLATE(A250,""zh"",""en"")"),"Practice biography")</f>
        <v>Practice biography</v>
      </c>
    </row>
    <row r="251" ht="14.25" customHeight="1">
      <c r="A251" s="3" t="s">
        <v>438</v>
      </c>
      <c r="B251" s="4" t="s">
        <v>437</v>
      </c>
      <c r="C251" s="1" t="str">
        <f>IFERROR(__xludf.DUMMYFUNCTION("GOOGLETRANSLATE(A251,""zh"",""en"")"),"Achievers")</f>
        <v>Achievers</v>
      </c>
    </row>
    <row r="252" ht="14.25" customHeight="1">
      <c r="A252" s="5" t="s">
        <v>439</v>
      </c>
      <c r="B252" s="4" t="s">
        <v>440</v>
      </c>
      <c r="C252" s="1" t="str">
        <f>IFERROR(__xludf.DUMMYFUNCTION("GOOGLETRANSLATE(A252,""zh"",""en"")"),"Renewal")</f>
        <v>Renewal</v>
      </c>
    </row>
    <row r="253" ht="14.25" customHeight="1">
      <c r="A253" s="3" t="s">
        <v>441</v>
      </c>
      <c r="B253" s="4" t="s">
        <v>442</v>
      </c>
      <c r="C253" s="1" t="str">
        <f>IFERROR(__xludf.DUMMYFUNCTION("GOOGLETRANSLATE(A253,""zh"",""en"")"),"Meditation")</f>
        <v>Meditation</v>
      </c>
    </row>
    <row r="254" ht="14.25" customHeight="1">
      <c r="A254" s="3" t="s">
        <v>443</v>
      </c>
      <c r="B254" s="4" t="s">
        <v>444</v>
      </c>
      <c r="C254" s="1" t="str">
        <f>IFERROR(__xludf.DUMMYFUNCTION("GOOGLETRANSLATE(A254,""zh"",""en"")"),"Prajna")</f>
        <v>Prajna</v>
      </c>
    </row>
    <row r="255" ht="14.25" customHeight="1">
      <c r="A255" s="3" t="s">
        <v>445</v>
      </c>
      <c r="B255" s="4" t="s">
        <v>444</v>
      </c>
      <c r="C255" s="1" t="str">
        <f>IFERROR(__xludf.DUMMYFUNCTION("GOOGLETRANSLATE(A255,""zh"",""en"")"),"Wisdom")</f>
        <v>Wisdom</v>
      </c>
    </row>
    <row r="256" ht="14.25" customHeight="1">
      <c r="A256" s="3" t="s">
        <v>446</v>
      </c>
      <c r="B256" s="4" t="s">
        <v>447</v>
      </c>
      <c r="C256" s="1" t="str">
        <f>IFERROR(__xludf.DUMMYFUNCTION("GOOGLETRANSLATE(A256,""zh"",""en"")"),"wisdom")</f>
        <v>wisdom</v>
      </c>
    </row>
    <row r="257" ht="14.25" customHeight="1">
      <c r="A257" s="3" t="s">
        <v>448</v>
      </c>
      <c r="B257" s="4" t="s">
        <v>449</v>
      </c>
      <c r="C257" s="1" t="str">
        <f>IFERROR(__xludf.DUMMYFUNCTION("GOOGLETRANSLATE(A257,""zh"",""en"")"),"Argument")</f>
        <v>Argument</v>
      </c>
    </row>
    <row r="258" ht="14.25" customHeight="1">
      <c r="A258" s="3" t="s">
        <v>450</v>
      </c>
      <c r="B258" s="4" t="s">
        <v>451</v>
      </c>
      <c r="C258" s="1" t="str">
        <f>IFERROR(__xludf.DUMMYFUNCTION("GOOGLETRANSLATE(A258,""zh"",""en"")"),"Skull")</f>
        <v>Skull</v>
      </c>
    </row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劉洸昕</dc:creator>
</cp:coreProperties>
</file>