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gnFpnaLaix6/b9+SznpPbHYyNZKg=="/>
    </ext>
  </extLst>
</workbook>
</file>

<file path=xl/sharedStrings.xml><?xml version="1.0" encoding="utf-8"?>
<sst xmlns="http://schemas.openxmlformats.org/spreadsheetml/2006/main" count="295" uniqueCount="251">
  <si>
    <t>ZH-TW</t>
  </si>
  <si>
    <t>EN</t>
  </si>
  <si>
    <t>Google-Translate-1</t>
  </si>
  <si>
    <t>Google-Translate-2</t>
  </si>
  <si>
    <t>中陰</t>
  </si>
  <si>
    <t>bardo</t>
  </si>
  <si>
    <t>中有</t>
  </si>
  <si>
    <t>have</t>
  </si>
  <si>
    <t>明點</t>
  </si>
  <si>
    <t>bindu</t>
  </si>
  <si>
    <t>Bright point</t>
  </si>
  <si>
    <t>樂</t>
  </si>
  <si>
    <t>bliss</t>
  </si>
  <si>
    <t>happy</t>
  </si>
  <si>
    <t>聖樂</t>
  </si>
  <si>
    <t>Sacred Music</t>
  </si>
  <si>
    <t>大樂</t>
  </si>
  <si>
    <t>Great music</t>
  </si>
  <si>
    <t>菩提心</t>
  </si>
  <si>
    <t>bodhicitta</t>
  </si>
  <si>
    <t>Bodhicitta</t>
  </si>
  <si>
    <t>菩薩</t>
  </si>
  <si>
    <t>bodhisattva</t>
  </si>
  <si>
    <t>Buddha</t>
  </si>
  <si>
    <t>菩提薩埵</t>
  </si>
  <si>
    <t>Bodhisattva</t>
  </si>
  <si>
    <t>佛</t>
  </si>
  <si>
    <t>buddha</t>
  </si>
  <si>
    <t>佛陀</t>
  </si>
  <si>
    <t>Budda</t>
  </si>
  <si>
    <t>世尊</t>
  </si>
  <si>
    <t>World Honored</t>
  </si>
  <si>
    <t>佛果</t>
  </si>
  <si>
    <t>buddhahood</t>
  </si>
  <si>
    <t>Buddha fruit</t>
  </si>
  <si>
    <t>中脈</t>
  </si>
  <si>
    <t>central channel</t>
  </si>
  <si>
    <t>midrib</t>
  </si>
  <si>
    <t>脈</t>
  </si>
  <si>
    <t>channels</t>
  </si>
  <si>
    <t>pulse</t>
  </si>
  <si>
    <t>淨顯</t>
  </si>
  <si>
    <t>clear appearance</t>
  </si>
  <si>
    <t>Net display</t>
  </si>
  <si>
    <t>淨光</t>
  </si>
  <si>
    <t>clear light</t>
  </si>
  <si>
    <t>net light</t>
  </si>
  <si>
    <t>光明</t>
  </si>
  <si>
    <t>bright</t>
  </si>
  <si>
    <t>悲</t>
  </si>
  <si>
    <t>compassion</t>
  </si>
  <si>
    <t>sad</t>
  </si>
  <si>
    <t>大悲</t>
  </si>
  <si>
    <t>Great sorrow</t>
  </si>
  <si>
    <t>圓滿次第</t>
  </si>
  <si>
    <t>completion stage</t>
  </si>
  <si>
    <t>complete order</t>
  </si>
  <si>
    <t>定</t>
  </si>
  <si>
    <t>concentration</t>
  </si>
  <si>
    <t>calm</t>
  </si>
  <si>
    <t>輪迴</t>
  </si>
  <si>
    <t>cyclic existence</t>
  </si>
  <si>
    <t>reincarnation</t>
  </si>
  <si>
    <t>空行</t>
  </si>
  <si>
    <t>dakini</t>
  </si>
  <si>
    <t>blank line</t>
  </si>
  <si>
    <t>死亡</t>
  </si>
  <si>
    <t>death</t>
  </si>
  <si>
    <t>die</t>
  </si>
  <si>
    <t>本尊瑜伽</t>
  </si>
  <si>
    <t>deity yoga</t>
  </si>
  <si>
    <t>Deity Yoga</t>
  </si>
  <si>
    <t>本尊相應法</t>
  </si>
  <si>
    <t>The corresponding law of the deity</t>
  </si>
  <si>
    <t>法</t>
  </si>
  <si>
    <t>Dharma</t>
  </si>
  <si>
    <t>dharma</t>
  </si>
  <si>
    <t>法身</t>
  </si>
  <si>
    <t>dharmakaya</t>
  </si>
  <si>
    <t>Dharma body</t>
  </si>
  <si>
    <t>drops</t>
  </si>
  <si>
    <t>分別見</t>
  </si>
  <si>
    <t>dualistic view</t>
  </si>
  <si>
    <t>see separately</t>
  </si>
  <si>
    <t>我執</t>
  </si>
  <si>
    <t>ego-grasping</t>
  </si>
  <si>
    <t>ego</t>
  </si>
  <si>
    <t>化身</t>
  </si>
  <si>
    <t>emanation body</t>
  </si>
  <si>
    <t>Avatar</t>
  </si>
  <si>
    <t>灌頂</t>
  </si>
  <si>
    <t>empowerment</t>
  </si>
  <si>
    <t>空性</t>
  </si>
  <si>
    <t>emptiness</t>
  </si>
  <si>
    <t>空性瑜伽</t>
  </si>
  <si>
    <t>emptiness-yoga</t>
  </si>
  <si>
    <t>emptiness yoga</t>
  </si>
  <si>
    <t>氣</t>
  </si>
  <si>
    <t>energy-wind</t>
  </si>
  <si>
    <t>gas</t>
  </si>
  <si>
    <t>證悟</t>
  </si>
  <si>
    <t>enlightenment</t>
  </si>
  <si>
    <t>Enlightenment</t>
  </si>
  <si>
    <t>平等捨</t>
  </si>
  <si>
    <t>equanimity</t>
  </si>
  <si>
    <t>equality house</t>
  </si>
  <si>
    <t>四續</t>
  </si>
  <si>
    <t>four classes of tantra</t>
  </si>
  <si>
    <t>Four Continuations</t>
  </si>
  <si>
    <t>四部密續</t>
  </si>
  <si>
    <t>Four Tantras</t>
  </si>
  <si>
    <t>四聖諦</t>
  </si>
  <si>
    <t>four noble truths</t>
  </si>
  <si>
    <t>The Four Noble Truths</t>
  </si>
  <si>
    <t>生起次第</t>
  </si>
  <si>
    <t>generation stage</t>
  </si>
  <si>
    <t>birth order</t>
  </si>
  <si>
    <t>上師</t>
  </si>
  <si>
    <t>guru</t>
  </si>
  <si>
    <t>上師瑜伽</t>
  </si>
  <si>
    <t>guru yoga</t>
  </si>
  <si>
    <t>Guru Yoga</t>
  </si>
  <si>
    <t>上師相應法</t>
  </si>
  <si>
    <t>Guru Correspondence</t>
  </si>
  <si>
    <t>勝樂金剛嘿魯嘎</t>
  </si>
  <si>
    <t>Heruka Chakrasamvara</t>
  </si>
  <si>
    <t>Victory Vajra Heluga</t>
  </si>
  <si>
    <t>無上瑜伽續部</t>
  </si>
  <si>
    <t>highest yoga tantra</t>
  </si>
  <si>
    <t>Supreme Yoga Sequel</t>
  </si>
  <si>
    <t>無明</t>
  </si>
  <si>
    <t>ignorance</t>
  </si>
  <si>
    <t>Ignorance</t>
  </si>
  <si>
    <t>幻身</t>
  </si>
  <si>
    <t>illusory body</t>
  </si>
  <si>
    <t>phantom</t>
  </si>
  <si>
    <t>initiation</t>
  </si>
  <si>
    <t>觀</t>
  </si>
  <si>
    <t>insight meditation</t>
  </si>
  <si>
    <t>view</t>
  </si>
  <si>
    <t>內觀</t>
  </si>
  <si>
    <t>Vipassana</t>
  </si>
  <si>
    <t>業</t>
  </si>
  <si>
    <t>karma</t>
  </si>
  <si>
    <t>Karma</t>
  </si>
  <si>
    <t>業行</t>
  </si>
  <si>
    <t>industry</t>
  </si>
  <si>
    <t>身</t>
  </si>
  <si>
    <t>kaya</t>
  </si>
  <si>
    <t>body</t>
  </si>
  <si>
    <t>解脫</t>
  </si>
  <si>
    <t>liberation</t>
  </si>
  <si>
    <t>relief</t>
  </si>
  <si>
    <t>中觀</t>
  </si>
  <si>
    <t>Madhyamaka</t>
  </si>
  <si>
    <t>middle view</t>
  </si>
  <si>
    <t>大印</t>
  </si>
  <si>
    <t>mahamudra</t>
  </si>
  <si>
    <t>big seal</t>
  </si>
  <si>
    <t>大手印</t>
  </si>
  <si>
    <t>Mahamudra</t>
  </si>
  <si>
    <t>大成就者</t>
  </si>
  <si>
    <t>mahasiddha</t>
  </si>
  <si>
    <t>great achievers</t>
  </si>
  <si>
    <t>壇城</t>
  </si>
  <si>
    <t>mandala</t>
  </si>
  <si>
    <t>中圍</t>
  </si>
  <si>
    <t>Central Wai</t>
  </si>
  <si>
    <t>文殊師利菩薩</t>
  </si>
  <si>
    <t>Manjushri</t>
  </si>
  <si>
    <t>Manjushri Bodhisattva</t>
  </si>
  <si>
    <t>妙吉祥</t>
  </si>
  <si>
    <t>Auspicious</t>
  </si>
  <si>
    <t>咒</t>
  </si>
  <si>
    <t>mantra</t>
  </si>
  <si>
    <t>curse</t>
  </si>
  <si>
    <t>真言</t>
  </si>
  <si>
    <t>馬爾巴尊者</t>
  </si>
  <si>
    <t>Marpa</t>
  </si>
  <si>
    <t>venerable marpa</t>
  </si>
  <si>
    <t>禪修</t>
  </si>
  <si>
    <t>meditation</t>
  </si>
  <si>
    <t>禪修本尊</t>
  </si>
  <si>
    <t>meditational deity</t>
  </si>
  <si>
    <t>meditation deity</t>
  </si>
  <si>
    <t>middle way</t>
  </si>
  <si>
    <t>中道</t>
  </si>
  <si>
    <t>密勒日巴尊者</t>
  </si>
  <si>
    <t>Milarepa</t>
  </si>
  <si>
    <t>Venerable Milarepa</t>
  </si>
  <si>
    <t>龍樹尊者</t>
  </si>
  <si>
    <t>Nagarjuna</t>
  </si>
  <si>
    <t>那洛巴尊者</t>
  </si>
  <si>
    <t>Naropa</t>
  </si>
  <si>
    <t>Venerable Naropa</t>
  </si>
  <si>
    <t>nirmanakaya</t>
  </si>
  <si>
    <t>涅槃</t>
  </si>
  <si>
    <t>nirvana</t>
  </si>
  <si>
    <t>Nirvana</t>
  </si>
  <si>
    <t>那洛六法</t>
  </si>
  <si>
    <t>Six Yogas of Naropa</t>
  </si>
  <si>
    <t>The Six Laws of Naro</t>
  </si>
  <si>
    <t>經</t>
  </si>
  <si>
    <t>sutra</t>
  </si>
  <si>
    <t>through</t>
  </si>
  <si>
    <t>皈依</t>
  </si>
  <si>
    <t>taking refuge</t>
  </si>
  <si>
    <t>convert</t>
  </si>
  <si>
    <t>續</t>
  </si>
  <si>
    <t>tantra</t>
  </si>
  <si>
    <t>continued</t>
  </si>
  <si>
    <t>密續</t>
  </si>
  <si>
    <t>Tantra</t>
  </si>
  <si>
    <t>續部</t>
  </si>
  <si>
    <t>sequel</t>
  </si>
  <si>
    <t>續法</t>
  </si>
  <si>
    <t>Continuation</t>
  </si>
  <si>
    <t>度母</t>
  </si>
  <si>
    <t>tara</t>
  </si>
  <si>
    <t>Tara</t>
  </si>
  <si>
    <t>佛陀三身</t>
  </si>
  <si>
    <t>three bodies of a buddha</t>
  </si>
  <si>
    <t>Buddha three bodies</t>
  </si>
  <si>
    <t>三寶皈依處</t>
  </si>
  <si>
    <t>Three Jewels of refuge</t>
  </si>
  <si>
    <t>Three Jewels Refuge</t>
  </si>
  <si>
    <t>三主要道</t>
  </si>
  <si>
    <t>three principal aspects of the path</t>
  </si>
  <si>
    <t>three main roads</t>
  </si>
  <si>
    <t>帝洛巴尊者</t>
  </si>
  <si>
    <t>Tilopa</t>
  </si>
  <si>
    <t>Venerable Tilopa</t>
  </si>
  <si>
    <t>金剛身</t>
  </si>
  <si>
    <t>vajra body</t>
  </si>
  <si>
    <t>金剛持</t>
  </si>
  <si>
    <t>Vajradhara</t>
  </si>
  <si>
    <t>King Kong</t>
  </si>
  <si>
    <t>金剛持佛</t>
  </si>
  <si>
    <t>Vajra holding Buddha</t>
  </si>
  <si>
    <t>金剛總持</t>
  </si>
  <si>
    <t>乘</t>
  </si>
  <si>
    <t>vehicle</t>
  </si>
  <si>
    <t>take</t>
  </si>
  <si>
    <t>車輿</t>
  </si>
  <si>
    <t>car</t>
  </si>
  <si>
    <t>觀想</t>
  </si>
  <si>
    <t>visualization</t>
  </si>
  <si>
    <t>Visualize</t>
  </si>
  <si>
    <t>本尊</t>
  </si>
  <si>
    <t>yidam</t>
  </si>
  <si>
    <t>deity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</si>
</sst>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PMingLiu"/>
    </font>
    <font>
      <sz val="12.0"/>
      <color theme="1"/>
      <name val="Calibri"/>
    </font>
    <font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43"/>
    <col customWidth="1" min="3" max="3" width="23.86"/>
    <col customWidth="1" min="4" max="4" width="37.0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4.25" customHeight="1">
      <c r="A2" s="3" t="s">
        <v>4</v>
      </c>
      <c r="B2" s="4" t="s">
        <v>5</v>
      </c>
      <c r="C2" s="5" t="str">
        <f>IFERROR(__xludf.DUMMYFUNCTION("GOOGLETRANSLATE(A2,""zh-tw"",""en"")"),"Middle yin")</f>
        <v>Middle yin</v>
      </c>
      <c r="D2" s="6" t="s">
        <v>5</v>
      </c>
    </row>
    <row r="3" ht="14.25" customHeight="1">
      <c r="A3" s="3" t="s">
        <v>6</v>
      </c>
      <c r="B3" s="4" t="s">
        <v>5</v>
      </c>
      <c r="C3" s="5" t="str">
        <f>IFERROR(__xludf.DUMMYFUNCTION("GOOGLETRANSLATE(A3,""zh-tw"",""en"")"),"In the middle")</f>
        <v>In the middle</v>
      </c>
      <c r="D3" s="6" t="s">
        <v>7</v>
      </c>
    </row>
    <row r="4" ht="14.25" customHeight="1">
      <c r="A4" s="3" t="s">
        <v>8</v>
      </c>
      <c r="B4" s="4" t="s">
        <v>9</v>
      </c>
      <c r="C4" s="5" t="str">
        <f>IFERROR(__xludf.DUMMYFUNCTION("GOOGLETRANSLATE(A4,""zh-tw"",""en"")"),"Clear point")</f>
        <v>Clear point</v>
      </c>
      <c r="D4" s="6" t="s">
        <v>10</v>
      </c>
    </row>
    <row r="5" ht="14.25" customHeight="1">
      <c r="A5" s="3" t="s">
        <v>11</v>
      </c>
      <c r="B5" s="4" t="s">
        <v>12</v>
      </c>
      <c r="C5" s="1" t="str">
        <f>IFERROR(__xludf.DUMMYFUNCTION("GOOGLETRANSLATE(A5,""zh-tw"",""en"")"),"happy")</f>
        <v>happy</v>
      </c>
      <c r="D5" s="7" t="s">
        <v>13</v>
      </c>
    </row>
    <row r="6" ht="14.25" customHeight="1">
      <c r="A6" s="3" t="s">
        <v>14</v>
      </c>
      <c r="B6" s="4" t="s">
        <v>12</v>
      </c>
      <c r="C6" s="5" t="str">
        <f>IFERROR(__xludf.DUMMYFUNCTION("GOOGLETRANSLATE(A6,""zh-tw"",""en"")"),"Holy music")</f>
        <v>Holy music</v>
      </c>
      <c r="D6" s="6" t="s">
        <v>15</v>
      </c>
    </row>
    <row r="7" ht="14.25" customHeight="1">
      <c r="A7" s="3" t="s">
        <v>16</v>
      </c>
      <c r="B7" s="4" t="s">
        <v>12</v>
      </c>
      <c r="C7" s="1" t="str">
        <f>IFERROR(__xludf.DUMMYFUNCTION("GOOGLETRANSLATE(A7,""zh-tw"",""en"")"),"Great music")</f>
        <v>Great music</v>
      </c>
      <c r="D7" s="7" t="s">
        <v>17</v>
      </c>
    </row>
    <row r="8" ht="14.25" customHeight="1">
      <c r="A8" s="3" t="s">
        <v>18</v>
      </c>
      <c r="B8" s="4" t="s">
        <v>19</v>
      </c>
      <c r="C8" s="1" t="str">
        <f>IFERROR(__xludf.DUMMYFUNCTION("GOOGLETRANSLATE(A8,""zh-tw"",""en"")"),"Bodhicitta")</f>
        <v>Bodhicitta</v>
      </c>
      <c r="D8" s="7" t="s">
        <v>20</v>
      </c>
    </row>
    <row r="9" ht="14.25" customHeight="1">
      <c r="A9" s="3" t="s">
        <v>21</v>
      </c>
      <c r="B9" s="4" t="s">
        <v>22</v>
      </c>
      <c r="C9" s="1" t="str">
        <f>IFERROR(__xludf.DUMMYFUNCTION("GOOGLETRANSLATE(A9,""zh-tw"",""en"")"),"Buddha")</f>
        <v>Buddha</v>
      </c>
      <c r="D9" s="7" t="s">
        <v>23</v>
      </c>
    </row>
    <row r="10" ht="14.25" customHeight="1">
      <c r="A10" s="3" t="s">
        <v>24</v>
      </c>
      <c r="B10" s="4" t="s">
        <v>22</v>
      </c>
      <c r="C10" s="5" t="str">
        <f>IFERROR(__xludf.DUMMYFUNCTION("GOOGLETRANSLATE(A10,""zh-tw"",""en"")"),"Bodhi Sausa")</f>
        <v>Bodhi Sausa</v>
      </c>
      <c r="D10" s="6" t="s">
        <v>25</v>
      </c>
    </row>
    <row r="11" ht="14.25" customHeight="1">
      <c r="A11" s="3" t="s">
        <v>26</v>
      </c>
      <c r="B11" s="4" t="s">
        <v>27</v>
      </c>
      <c r="C11" s="1" t="str">
        <f>IFERROR(__xludf.DUMMYFUNCTION("GOOGLETRANSLATE(A11,""zh-tw"",""en"")"),"Buddha")</f>
        <v>Buddha</v>
      </c>
      <c r="D11" s="7" t="s">
        <v>23</v>
      </c>
    </row>
    <row r="12" ht="14.25" customHeight="1">
      <c r="A12" s="3" t="s">
        <v>28</v>
      </c>
      <c r="B12" s="4" t="s">
        <v>27</v>
      </c>
      <c r="C12" s="1" t="str">
        <f>IFERROR(__xludf.DUMMYFUNCTION("GOOGLETRANSLATE(A12,""zh-tw"",""en"")"),"Buddha")</f>
        <v>Buddha</v>
      </c>
      <c r="D12" s="2" t="s">
        <v>29</v>
      </c>
    </row>
    <row r="13" ht="14.25" customHeight="1">
      <c r="A13" s="3" t="s">
        <v>30</v>
      </c>
      <c r="B13" s="4" t="s">
        <v>27</v>
      </c>
      <c r="C13" s="5" t="str">
        <f>IFERROR(__xludf.DUMMYFUNCTION("GOOGLETRANSLATE(A13,""zh-tw"",""en"")"),"World respect")</f>
        <v>World respect</v>
      </c>
      <c r="D13" s="6" t="s">
        <v>31</v>
      </c>
    </row>
    <row r="14" ht="14.25" customHeight="1">
      <c r="A14" s="3" t="s">
        <v>32</v>
      </c>
      <c r="B14" s="4" t="s">
        <v>33</v>
      </c>
      <c r="C14" s="5" t="str">
        <f>IFERROR(__xludf.DUMMYFUNCTION("GOOGLETRANSLATE(A14,""zh-tw"",""en"")"),"Buddhist fruit")</f>
        <v>Buddhist fruit</v>
      </c>
      <c r="D14" s="6" t="s">
        <v>34</v>
      </c>
    </row>
    <row r="15" ht="14.25" customHeight="1">
      <c r="A15" s="3" t="s">
        <v>35</v>
      </c>
      <c r="B15" s="4" t="s">
        <v>36</v>
      </c>
      <c r="C15" s="5" t="str">
        <f>IFERROR(__xludf.DUMMYFUNCTION("GOOGLETRANSLATE(A15,""zh-tw"",""en"")"),"Medium pulse")</f>
        <v>Medium pulse</v>
      </c>
      <c r="D15" s="6" t="s">
        <v>37</v>
      </c>
    </row>
    <row r="16" ht="14.25" customHeight="1">
      <c r="A16" s="3" t="s">
        <v>38</v>
      </c>
      <c r="B16" s="4" t="s">
        <v>39</v>
      </c>
      <c r="C16" s="1" t="str">
        <f>IFERROR(__xludf.DUMMYFUNCTION("GOOGLETRANSLATE(A16,""zh-tw"",""en"")"),"pulse")</f>
        <v>pulse</v>
      </c>
      <c r="D16" s="7" t="s">
        <v>40</v>
      </c>
    </row>
    <row r="17" ht="14.25" customHeight="1">
      <c r="A17" s="3" t="s">
        <v>41</v>
      </c>
      <c r="B17" s="4" t="s">
        <v>42</v>
      </c>
      <c r="C17" s="5" t="str">
        <f>IFERROR(__xludf.DUMMYFUNCTION("GOOGLETRANSLATE(A17,""zh-tw"",""en"")"),"Clear")</f>
        <v>Clear</v>
      </c>
      <c r="D17" s="6" t="s">
        <v>43</v>
      </c>
    </row>
    <row r="18" ht="14.25" customHeight="1">
      <c r="A18" s="3" t="s">
        <v>44</v>
      </c>
      <c r="B18" s="4" t="s">
        <v>45</v>
      </c>
      <c r="C18" s="5" t="str">
        <f>IFERROR(__xludf.DUMMYFUNCTION("GOOGLETRANSLATE(A18,""zh-tw"",""en"")"),"Clean")</f>
        <v>Clean</v>
      </c>
      <c r="D18" s="6" t="s">
        <v>46</v>
      </c>
    </row>
    <row r="19" ht="14.25" customHeight="1">
      <c r="A19" s="3" t="s">
        <v>47</v>
      </c>
      <c r="B19" s="4" t="s">
        <v>45</v>
      </c>
      <c r="C19" s="1" t="str">
        <f>IFERROR(__xludf.DUMMYFUNCTION("GOOGLETRANSLATE(A19,""zh-tw"",""en"")"),"bright")</f>
        <v>bright</v>
      </c>
      <c r="D19" s="7" t="s">
        <v>48</v>
      </c>
    </row>
    <row r="20" ht="14.25" customHeight="1">
      <c r="A20" s="3" t="s">
        <v>49</v>
      </c>
      <c r="B20" s="4" t="s">
        <v>50</v>
      </c>
      <c r="C20" s="1" t="str">
        <f>IFERROR(__xludf.DUMMYFUNCTION("GOOGLETRANSLATE(A20,""zh-tw"",""en"")"),"sad")</f>
        <v>sad</v>
      </c>
      <c r="D20" s="2" t="s">
        <v>51</v>
      </c>
    </row>
    <row r="21" ht="14.25" customHeight="1">
      <c r="A21" s="3" t="s">
        <v>52</v>
      </c>
      <c r="B21" s="4" t="s">
        <v>50</v>
      </c>
      <c r="C21" s="5" t="str">
        <f>IFERROR(__xludf.DUMMYFUNCTION("GOOGLETRANSLATE(A21,""zh-tw"",""en"")"),"Great tragedy")</f>
        <v>Great tragedy</v>
      </c>
      <c r="D21" s="6" t="s">
        <v>53</v>
      </c>
    </row>
    <row r="22" ht="14.25" customHeight="1">
      <c r="A22" s="3" t="s">
        <v>54</v>
      </c>
      <c r="B22" s="4" t="s">
        <v>55</v>
      </c>
      <c r="C22" s="5" t="str">
        <f>IFERROR(__xludf.DUMMYFUNCTION("GOOGLETRANSLATE(A22,""zh-tw"",""en"")"),"Perfection")</f>
        <v>Perfection</v>
      </c>
      <c r="D22" s="6" t="s">
        <v>56</v>
      </c>
    </row>
    <row r="23" ht="14.25" customHeight="1">
      <c r="A23" s="3" t="s">
        <v>57</v>
      </c>
      <c r="B23" s="4" t="s">
        <v>58</v>
      </c>
      <c r="C23" s="5" t="str">
        <f>IFERROR(__xludf.DUMMYFUNCTION("GOOGLETRANSLATE(A23,""zh-tw"",""en"")"),"Certainly")</f>
        <v>Certainly</v>
      </c>
      <c r="D23" s="6" t="s">
        <v>59</v>
      </c>
    </row>
    <row r="24" ht="14.25" customHeight="1">
      <c r="A24" s="3" t="s">
        <v>60</v>
      </c>
      <c r="B24" s="4" t="s">
        <v>61</v>
      </c>
      <c r="C24" s="1" t="str">
        <f>IFERROR(__xludf.DUMMYFUNCTION("GOOGLETRANSLATE(A24,""zh-tw"",""en"")"),"Reincarnation")</f>
        <v>Reincarnation</v>
      </c>
      <c r="D24" s="7" t="s">
        <v>62</v>
      </c>
    </row>
    <row r="25" ht="14.25" customHeight="1">
      <c r="A25" s="3" t="s">
        <v>63</v>
      </c>
      <c r="B25" s="4" t="s">
        <v>64</v>
      </c>
      <c r="C25" s="5" t="str">
        <f>IFERROR(__xludf.DUMMYFUNCTION("GOOGLETRANSLATE(A25,""zh-tw"",""en"")"),"Empty line")</f>
        <v>Empty line</v>
      </c>
      <c r="D25" s="6" t="s">
        <v>65</v>
      </c>
    </row>
    <row r="26" ht="14.25" customHeight="1">
      <c r="A26" s="3" t="s">
        <v>66</v>
      </c>
      <c r="B26" s="4" t="s">
        <v>67</v>
      </c>
      <c r="C26" s="1" t="str">
        <f>IFERROR(__xludf.DUMMYFUNCTION("GOOGLETRANSLATE(A26,""zh-tw"",""en"")"),"die")</f>
        <v>die</v>
      </c>
      <c r="D26" s="2" t="s">
        <v>68</v>
      </c>
    </row>
    <row r="27" ht="14.25" customHeight="1">
      <c r="A27" s="3" t="s">
        <v>69</v>
      </c>
      <c r="B27" s="4" t="s">
        <v>70</v>
      </c>
      <c r="C27" s="5" t="str">
        <f>IFERROR(__xludf.DUMMYFUNCTION("GOOGLETRANSLATE(A27,""zh-tw"",""en"")"),"Benzer Yoga")</f>
        <v>Benzer Yoga</v>
      </c>
      <c r="D27" s="6" t="s">
        <v>71</v>
      </c>
    </row>
    <row r="28" ht="14.25" customHeight="1">
      <c r="A28" s="3" t="s">
        <v>72</v>
      </c>
      <c r="B28" s="4" t="s">
        <v>70</v>
      </c>
      <c r="C28" s="1" t="str">
        <f>IFERROR(__xludf.DUMMYFUNCTION("GOOGLETRANSLATE(A28,""zh-tw"",""en"")"),"The corresponding method of the deity")</f>
        <v>The corresponding method of the deity</v>
      </c>
      <c r="D28" s="7" t="s">
        <v>73</v>
      </c>
    </row>
    <row r="29" ht="14.25" customHeight="1">
      <c r="A29" s="3" t="s">
        <v>74</v>
      </c>
      <c r="B29" s="4" t="s">
        <v>75</v>
      </c>
      <c r="C29" s="5" t="str">
        <f>IFERROR(__xludf.DUMMYFUNCTION("GOOGLETRANSLATE(A29,""zh-tw"",""en"")"),"Law")</f>
        <v>Law</v>
      </c>
      <c r="D29" s="8" t="s">
        <v>76</v>
      </c>
    </row>
    <row r="30" ht="14.25" customHeight="1">
      <c r="A30" s="3" t="s">
        <v>77</v>
      </c>
      <c r="B30" s="4" t="s">
        <v>78</v>
      </c>
      <c r="C30" s="5" t="str">
        <f>IFERROR(__xludf.DUMMYFUNCTION("GOOGLETRANSLATE(A30,""zh-tw"",""en"")"),"Law body")</f>
        <v>Law body</v>
      </c>
      <c r="D30" s="6" t="s">
        <v>79</v>
      </c>
    </row>
    <row r="31" ht="14.25" customHeight="1">
      <c r="A31" s="3" t="s">
        <v>8</v>
      </c>
      <c r="B31" s="4" t="s">
        <v>80</v>
      </c>
      <c r="C31" s="5" t="str">
        <f>IFERROR(__xludf.DUMMYFUNCTION("GOOGLETRANSLATE(A31,""zh-tw"",""en"")"),"Clear point")</f>
        <v>Clear point</v>
      </c>
      <c r="D31" s="6" t="s">
        <v>10</v>
      </c>
    </row>
    <row r="32" ht="14.25" customHeight="1">
      <c r="A32" s="3" t="s">
        <v>81</v>
      </c>
      <c r="B32" s="4" t="s">
        <v>82</v>
      </c>
      <c r="C32" s="5" t="str">
        <f>IFERROR(__xludf.DUMMYFUNCTION("GOOGLETRANSLATE(A32,""zh-tw"",""en"")"),"See")</f>
        <v>See</v>
      </c>
      <c r="D32" s="6" t="s">
        <v>83</v>
      </c>
    </row>
    <row r="33" ht="14.25" customHeight="1">
      <c r="A33" s="3" t="s">
        <v>84</v>
      </c>
      <c r="B33" s="4" t="s">
        <v>85</v>
      </c>
      <c r="C33" s="5" t="str">
        <f>IFERROR(__xludf.DUMMYFUNCTION("GOOGLETRANSLATE(A33,""zh-tw"",""en"")"),"I am insisted")</f>
        <v>I am insisted</v>
      </c>
      <c r="D33" s="6" t="s">
        <v>86</v>
      </c>
    </row>
    <row r="34" ht="14.25" customHeight="1">
      <c r="A34" s="3" t="s">
        <v>87</v>
      </c>
      <c r="B34" s="4" t="s">
        <v>88</v>
      </c>
      <c r="C34" s="5" t="str">
        <f>IFERROR(__xludf.DUMMYFUNCTION("GOOGLETRANSLATE(A34,""zh-tw"",""en"")"),"Incarnation")</f>
        <v>Incarnation</v>
      </c>
      <c r="D34" s="6" t="s">
        <v>89</v>
      </c>
    </row>
    <row r="35" ht="14.25" customHeight="1">
      <c r="A35" s="3" t="s">
        <v>90</v>
      </c>
      <c r="B35" s="4" t="s">
        <v>91</v>
      </c>
      <c r="C35" s="5" t="str">
        <f>IFERROR(__xludf.DUMMYFUNCTION("GOOGLETRANSLATE(A35,""zh-tw"",""en"")"),"Pour")</f>
        <v>Pour</v>
      </c>
      <c r="D35" s="6" t="s">
        <v>91</v>
      </c>
    </row>
    <row r="36" ht="14.25" customHeight="1">
      <c r="A36" s="3" t="s">
        <v>92</v>
      </c>
      <c r="B36" s="4" t="s">
        <v>93</v>
      </c>
      <c r="C36" s="1" t="str">
        <f>IFERROR(__xludf.DUMMYFUNCTION("GOOGLETRANSLATE(A36,""zh-tw"",""en"")"),"Emptiness")</f>
        <v>Emptiness</v>
      </c>
      <c r="D36" s="9" t="s">
        <v>93</v>
      </c>
    </row>
    <row r="37" ht="14.25" customHeight="1">
      <c r="A37" s="3" t="s">
        <v>94</v>
      </c>
      <c r="B37" s="4" t="s">
        <v>95</v>
      </c>
      <c r="C37" s="5" t="str">
        <f>IFERROR(__xludf.DUMMYFUNCTION("GOOGLETRANSLATE(A37,""zh-tw"",""en"")"),"Empty yoga")</f>
        <v>Empty yoga</v>
      </c>
      <c r="D37" s="6" t="s">
        <v>96</v>
      </c>
    </row>
    <row r="38" ht="14.25" customHeight="1">
      <c r="A38" s="3" t="s">
        <v>97</v>
      </c>
      <c r="B38" s="4" t="s">
        <v>98</v>
      </c>
      <c r="C38" s="1" t="str">
        <f>IFERROR(__xludf.DUMMYFUNCTION("GOOGLETRANSLATE(A38,""zh-tw"",""en"")"),"gas")</f>
        <v>gas</v>
      </c>
      <c r="D38" s="7" t="s">
        <v>99</v>
      </c>
    </row>
    <row r="39" ht="14.25" customHeight="1">
      <c r="A39" s="3" t="s">
        <v>100</v>
      </c>
      <c r="B39" s="4" t="s">
        <v>101</v>
      </c>
      <c r="C39" s="1" t="str">
        <f>IFERROR(__xludf.DUMMYFUNCTION("GOOGLETRANSLATE(A39,""zh-tw"",""en"")"),"Enlightenment")</f>
        <v>Enlightenment</v>
      </c>
      <c r="D39" s="7" t="s">
        <v>102</v>
      </c>
    </row>
    <row r="40" ht="14.25" customHeight="1">
      <c r="A40" s="3" t="s">
        <v>103</v>
      </c>
      <c r="B40" s="4" t="s">
        <v>104</v>
      </c>
      <c r="C40" s="5" t="str">
        <f>IFERROR(__xludf.DUMMYFUNCTION("GOOGLETRANSLATE(A40,""zh-tw"",""en"")"),"Analogy")</f>
        <v>Analogy</v>
      </c>
      <c r="D40" s="6" t="s">
        <v>105</v>
      </c>
    </row>
    <row r="41" ht="14.25" customHeight="1">
      <c r="A41" s="3" t="s">
        <v>106</v>
      </c>
      <c r="B41" s="4" t="s">
        <v>107</v>
      </c>
      <c r="C41" s="5" t="str">
        <f>IFERROR(__xludf.DUMMYFUNCTION("GOOGLETRANSLATE(A41,""zh-tw"",""en"")"),"Sequel")</f>
        <v>Sequel</v>
      </c>
      <c r="D41" s="6" t="s">
        <v>108</v>
      </c>
    </row>
    <row r="42" ht="14.25" customHeight="1">
      <c r="A42" s="3" t="s">
        <v>109</v>
      </c>
      <c r="B42" s="4" t="s">
        <v>107</v>
      </c>
      <c r="C42" s="5" t="str">
        <f>IFERROR(__xludf.DUMMYFUNCTION("GOOGLETRANSLATE(A42,""zh-tw"",""en"")"),"Four secrets")</f>
        <v>Four secrets</v>
      </c>
      <c r="D42" s="6" t="s">
        <v>110</v>
      </c>
    </row>
    <row r="43" ht="14.25" customHeight="1">
      <c r="A43" s="3" t="s">
        <v>111</v>
      </c>
      <c r="B43" s="4" t="s">
        <v>112</v>
      </c>
      <c r="C43" s="5" t="str">
        <f>IFERROR(__xludf.DUMMYFUNCTION("GOOGLETRANSLATE(A43,""zh-tw"",""en"")"),"Four Holy Nu")</f>
        <v>Four Holy Nu</v>
      </c>
      <c r="D43" s="6" t="s">
        <v>113</v>
      </c>
    </row>
    <row r="44" ht="14.25" customHeight="1">
      <c r="A44" s="3" t="s">
        <v>114</v>
      </c>
      <c r="B44" s="4" t="s">
        <v>115</v>
      </c>
      <c r="C44" s="5" t="str">
        <f>IFERROR(__xludf.DUMMYFUNCTION("GOOGLETRANSLATE(A44,""zh-tw"",""en"")"),"Take the second time")</f>
        <v>Take the second time</v>
      </c>
      <c r="D44" s="6" t="s">
        <v>116</v>
      </c>
    </row>
    <row r="45" ht="14.25" customHeight="1">
      <c r="A45" s="3" t="s">
        <v>117</v>
      </c>
      <c r="B45" s="4" t="s">
        <v>118</v>
      </c>
      <c r="C45" s="1" t="str">
        <f>IFERROR(__xludf.DUMMYFUNCTION("GOOGLETRANSLATE(A45,""zh-tw"",""en"")"),"Guru")</f>
        <v>Guru</v>
      </c>
      <c r="D45" s="7" t="s">
        <v>118</v>
      </c>
    </row>
    <row r="46" ht="14.25" customHeight="1">
      <c r="A46" s="3" t="s">
        <v>119</v>
      </c>
      <c r="B46" s="4" t="s">
        <v>120</v>
      </c>
      <c r="C46" s="1" t="str">
        <f>IFERROR(__xludf.DUMMYFUNCTION("GOOGLETRANSLATE(A46,""zh-tw"",""en"")"),"Guru yoga")</f>
        <v>Guru yoga</v>
      </c>
      <c r="D46" s="7" t="s">
        <v>121</v>
      </c>
    </row>
    <row r="47" ht="14.25" customHeight="1">
      <c r="A47" s="3" t="s">
        <v>122</v>
      </c>
      <c r="B47" s="4" t="s">
        <v>120</v>
      </c>
      <c r="C47" s="5" t="str">
        <f>IFERROR(__xludf.DUMMYFUNCTION("GOOGLETRANSLATE(A47,""zh-tw"",""en"")"),"Master corresponding method")</f>
        <v>Master corresponding method</v>
      </c>
      <c r="D47" s="10" t="s">
        <v>123</v>
      </c>
    </row>
    <row r="48" ht="14.25" customHeight="1">
      <c r="A48" s="3" t="s">
        <v>124</v>
      </c>
      <c r="B48" s="4" t="s">
        <v>125</v>
      </c>
      <c r="C48" s="5" t="str">
        <f>IFERROR(__xludf.DUMMYFUNCTION("GOOGLETRANSLATE(A48,""zh-tw"",""en"")"),"Shengle King Kong Healga")</f>
        <v>Shengle King Kong Healga</v>
      </c>
      <c r="D48" s="8" t="s">
        <v>126</v>
      </c>
    </row>
    <row r="49" ht="14.25" customHeight="1">
      <c r="A49" s="3" t="s">
        <v>127</v>
      </c>
      <c r="B49" s="4" t="s">
        <v>128</v>
      </c>
      <c r="C49" s="1" t="str">
        <f>IFERROR(__xludf.DUMMYFUNCTION("GOOGLETRANSLATE(A49,""zh-tw"",""en"")"),"Supreme yoga sequel")</f>
        <v>Supreme yoga sequel</v>
      </c>
      <c r="D49" s="7" t="s">
        <v>129</v>
      </c>
    </row>
    <row r="50" ht="14.25" customHeight="1">
      <c r="A50" s="3" t="s">
        <v>130</v>
      </c>
      <c r="B50" s="4" t="s">
        <v>131</v>
      </c>
      <c r="C50" s="1" t="str">
        <f>IFERROR(__xludf.DUMMYFUNCTION("GOOGLETRANSLATE(A50,""zh-tw"",""en"")"),"Ignorance")</f>
        <v>Ignorance</v>
      </c>
      <c r="D50" s="2" t="s">
        <v>132</v>
      </c>
    </row>
    <row r="51" ht="14.25" customHeight="1">
      <c r="A51" s="3" t="s">
        <v>133</v>
      </c>
      <c r="B51" s="4" t="s">
        <v>134</v>
      </c>
      <c r="C51" s="5" t="str">
        <f>IFERROR(__xludf.DUMMYFUNCTION("GOOGLETRANSLATE(A51,""zh-tw"",""en"")"),"Fantastic body")</f>
        <v>Fantastic body</v>
      </c>
      <c r="D51" s="6" t="s">
        <v>135</v>
      </c>
    </row>
    <row r="52" ht="14.25" customHeight="1">
      <c r="A52" s="3" t="s">
        <v>90</v>
      </c>
      <c r="B52" s="4" t="s">
        <v>136</v>
      </c>
      <c r="C52" s="5" t="str">
        <f>IFERROR(__xludf.DUMMYFUNCTION("GOOGLETRANSLATE(A52,""zh-tw"",""en"")"),"Pour")</f>
        <v>Pour</v>
      </c>
      <c r="D52" s="6" t="s">
        <v>91</v>
      </c>
    </row>
    <row r="53" ht="14.25" customHeight="1">
      <c r="A53" s="3" t="s">
        <v>137</v>
      </c>
      <c r="B53" s="4" t="s">
        <v>138</v>
      </c>
      <c r="C53" s="5" t="str">
        <f>IFERROR(__xludf.DUMMYFUNCTION("GOOGLETRANSLATE(A53,""zh-tw"",""en"")"),"Observe")</f>
        <v>Observe</v>
      </c>
      <c r="D53" s="6" t="s">
        <v>139</v>
      </c>
    </row>
    <row r="54" ht="14.25" customHeight="1">
      <c r="A54" s="3" t="s">
        <v>140</v>
      </c>
      <c r="B54" s="4" t="s">
        <v>138</v>
      </c>
      <c r="C54" s="5" t="str">
        <f>IFERROR(__xludf.DUMMYFUNCTION("GOOGLETRANSLATE(A54,""zh-tw"",""en"")"),"View")</f>
        <v>View</v>
      </c>
      <c r="D54" s="6" t="s">
        <v>141</v>
      </c>
    </row>
    <row r="55" ht="14.25" customHeight="1">
      <c r="A55" s="3" t="s">
        <v>142</v>
      </c>
      <c r="B55" s="4" t="s">
        <v>143</v>
      </c>
      <c r="C55" s="5" t="str">
        <f>IFERROR(__xludf.DUMMYFUNCTION("GOOGLETRANSLATE(A55,""zh-tw"",""en"")"),"industry")</f>
        <v>industry</v>
      </c>
      <c r="D55" s="8" t="s">
        <v>144</v>
      </c>
    </row>
    <row r="56" ht="14.25" customHeight="1">
      <c r="A56" s="3" t="s">
        <v>145</v>
      </c>
      <c r="B56" s="4" t="s">
        <v>143</v>
      </c>
      <c r="C56" s="1" t="str">
        <f>IFERROR(__xludf.DUMMYFUNCTION("GOOGLETRANSLATE(A56,""zh-tw"",""en"")"),"Industry")</f>
        <v>Industry</v>
      </c>
      <c r="D56" s="2" t="s">
        <v>146</v>
      </c>
    </row>
    <row r="57" ht="14.25" customHeight="1">
      <c r="A57" s="3" t="s">
        <v>147</v>
      </c>
      <c r="B57" s="4" t="s">
        <v>148</v>
      </c>
      <c r="C57" s="1" t="str">
        <f>IFERROR(__xludf.DUMMYFUNCTION("GOOGLETRANSLATE(A57,""zh-tw"",""en"")"),"body")</f>
        <v>body</v>
      </c>
      <c r="D57" s="9" t="s">
        <v>149</v>
      </c>
    </row>
    <row r="58" ht="14.25" customHeight="1">
      <c r="A58" s="3" t="s">
        <v>150</v>
      </c>
      <c r="B58" s="4" t="s">
        <v>151</v>
      </c>
      <c r="C58" s="1" t="str">
        <f>IFERROR(__xludf.DUMMYFUNCTION("GOOGLETRANSLATE(A58,""zh-tw"",""en"")"),"relief")</f>
        <v>relief</v>
      </c>
      <c r="D58" s="7" t="s">
        <v>152</v>
      </c>
    </row>
    <row r="59" ht="14.25" customHeight="1">
      <c r="A59" s="3" t="s">
        <v>153</v>
      </c>
      <c r="B59" s="4" t="s">
        <v>154</v>
      </c>
      <c r="C59" s="5" t="str">
        <f>IFERROR(__xludf.DUMMYFUNCTION("GOOGLETRANSLATE(A59,""zh-tw"",""en"")"),"Medium view")</f>
        <v>Medium view</v>
      </c>
      <c r="D59" s="6" t="s">
        <v>155</v>
      </c>
    </row>
    <row r="60" ht="14.25" customHeight="1">
      <c r="A60" s="3" t="s">
        <v>156</v>
      </c>
      <c r="B60" s="4" t="s">
        <v>157</v>
      </c>
      <c r="C60" s="5" t="str">
        <f>IFERROR(__xludf.DUMMYFUNCTION("GOOGLETRANSLATE(A60,""zh-tw"",""en"")"),"Seal")</f>
        <v>Seal</v>
      </c>
      <c r="D60" s="6" t="s">
        <v>158</v>
      </c>
    </row>
    <row r="61" ht="14.25" customHeight="1">
      <c r="A61" s="3" t="s">
        <v>159</v>
      </c>
      <c r="B61" s="4" t="s">
        <v>157</v>
      </c>
      <c r="C61" s="5" t="str">
        <f>IFERROR(__xludf.DUMMYFUNCTION("GOOGLETRANSLATE(A61,""zh-tw"",""en"")"),"Big fingerprint")</f>
        <v>Big fingerprint</v>
      </c>
      <c r="D61" s="6" t="s">
        <v>160</v>
      </c>
    </row>
    <row r="62" ht="14.25" customHeight="1">
      <c r="A62" s="3" t="s">
        <v>161</v>
      </c>
      <c r="B62" s="4" t="s">
        <v>162</v>
      </c>
      <c r="C62" s="5" t="str">
        <f>IFERROR(__xludf.DUMMYFUNCTION("GOOGLETRANSLATE(A62,""zh-tw"",""en"")"),"Great achievement")</f>
        <v>Great achievement</v>
      </c>
      <c r="D62" s="6" t="s">
        <v>163</v>
      </c>
    </row>
    <row r="63" ht="14.25" customHeight="1">
      <c r="A63" s="3" t="s">
        <v>164</v>
      </c>
      <c r="B63" s="4" t="s">
        <v>165</v>
      </c>
      <c r="C63" s="1" t="str">
        <f>IFERROR(__xludf.DUMMYFUNCTION("GOOGLETRANSLATE(A63,""zh-tw"",""en"")"),"Mandala")</f>
        <v>Mandala</v>
      </c>
      <c r="D63" s="7" t="s">
        <v>165</v>
      </c>
    </row>
    <row r="64" ht="14.25" customHeight="1">
      <c r="A64" s="3" t="s">
        <v>166</v>
      </c>
      <c r="B64" s="4" t="s">
        <v>165</v>
      </c>
      <c r="C64" s="5" t="str">
        <f>IFERROR(__xludf.DUMMYFUNCTION("GOOGLETRANSLATE(A64,""zh-tw"",""en"")"),"Medium enclosure")</f>
        <v>Medium enclosure</v>
      </c>
      <c r="D64" s="6" t="s">
        <v>167</v>
      </c>
    </row>
    <row r="65" ht="14.25" customHeight="1">
      <c r="A65" s="3" t="s">
        <v>168</v>
      </c>
      <c r="B65" s="4" t="s">
        <v>169</v>
      </c>
      <c r="C65" s="1" t="str">
        <f>IFERROR(__xludf.DUMMYFUNCTION("GOOGLETRANSLATE(A65,""zh-tw"",""en"")"),"Manjushri Bodhisattva Bodhisattva")</f>
        <v>Manjushri Bodhisattva Bodhisattva</v>
      </c>
      <c r="D65" s="7" t="s">
        <v>170</v>
      </c>
    </row>
    <row r="66" ht="14.25" customHeight="1">
      <c r="A66" s="3" t="s">
        <v>171</v>
      </c>
      <c r="B66" s="4" t="s">
        <v>169</v>
      </c>
      <c r="C66" s="1" t="str">
        <f>IFERROR(__xludf.DUMMYFUNCTION("GOOGLETRANSLATE(A66,""zh-tw"",""en"")"),"Auspicious")</f>
        <v>Auspicious</v>
      </c>
      <c r="D66" s="7" t="s">
        <v>172</v>
      </c>
    </row>
    <row r="67" ht="14.25" customHeight="1">
      <c r="A67" s="3" t="s">
        <v>173</v>
      </c>
      <c r="B67" s="4" t="s">
        <v>174</v>
      </c>
      <c r="C67" s="1" t="str">
        <f>IFERROR(__xludf.DUMMYFUNCTION("GOOGLETRANSLATE(A67,""zh-tw"",""en"")"),"curse")</f>
        <v>curse</v>
      </c>
      <c r="D67" s="7" t="s">
        <v>175</v>
      </c>
    </row>
    <row r="68" ht="14.25" customHeight="1">
      <c r="A68" s="3" t="s">
        <v>176</v>
      </c>
      <c r="B68" s="4" t="s">
        <v>174</v>
      </c>
      <c r="C68" s="1" t="str">
        <f>IFERROR(__xludf.DUMMYFUNCTION("GOOGLETRANSLATE(A68,""zh-tw"",""en"")"),"Mantra")</f>
        <v>Mantra</v>
      </c>
      <c r="D68" s="7" t="s">
        <v>174</v>
      </c>
    </row>
    <row r="69" ht="14.25" customHeight="1">
      <c r="A69" s="3" t="s">
        <v>177</v>
      </c>
      <c r="B69" s="4" t="s">
        <v>178</v>
      </c>
      <c r="C69" s="5" t="str">
        <f>IFERROR(__xludf.DUMMYFUNCTION("GOOGLETRANSLATE(A69,""zh-tw"",""en"")"),"Lord Marba")</f>
        <v>Lord Marba</v>
      </c>
      <c r="D69" s="6" t="s">
        <v>179</v>
      </c>
    </row>
    <row r="70" ht="14.25" customHeight="1">
      <c r="A70" s="3" t="s">
        <v>180</v>
      </c>
      <c r="B70" s="4" t="s">
        <v>181</v>
      </c>
      <c r="C70" s="1" t="str">
        <f>IFERROR(__xludf.DUMMYFUNCTION("GOOGLETRANSLATE(A70,""zh-tw"",""en"")"),"Meditation")</f>
        <v>Meditation</v>
      </c>
      <c r="D70" s="7" t="s">
        <v>181</v>
      </c>
    </row>
    <row r="71" ht="14.25" customHeight="1">
      <c r="A71" s="3" t="s">
        <v>182</v>
      </c>
      <c r="B71" s="4" t="s">
        <v>183</v>
      </c>
      <c r="C71" s="5" t="str">
        <f>IFERROR(__xludf.DUMMYFUNCTION("GOOGLETRANSLATE(A71,""zh-tw"",""en"")"),"Zen Xiuzhi")</f>
        <v>Zen Xiuzhi</v>
      </c>
      <c r="D71" s="6" t="s">
        <v>184</v>
      </c>
    </row>
    <row r="72" ht="14.25" customHeight="1">
      <c r="A72" s="3" t="s">
        <v>153</v>
      </c>
      <c r="B72" s="4" t="s">
        <v>185</v>
      </c>
      <c r="C72" s="5" t="str">
        <f>IFERROR(__xludf.DUMMYFUNCTION("GOOGLETRANSLATE(A72,""zh-tw"",""en"")"),"Medium view")</f>
        <v>Medium view</v>
      </c>
      <c r="D72" s="6" t="s">
        <v>155</v>
      </c>
    </row>
    <row r="73" ht="14.25" customHeight="1">
      <c r="A73" s="3" t="s">
        <v>186</v>
      </c>
      <c r="B73" s="4" t="s">
        <v>185</v>
      </c>
      <c r="C73" s="1" t="str">
        <f>IFERROR(__xludf.DUMMYFUNCTION("GOOGLETRANSLATE(A73,""zh-tw"",""en"")"),"Middle way")</f>
        <v>Middle way</v>
      </c>
      <c r="D73" s="7" t="s">
        <v>185</v>
      </c>
    </row>
    <row r="74" ht="14.25" customHeight="1">
      <c r="A74" s="3" t="s">
        <v>187</v>
      </c>
      <c r="B74" s="4" t="s">
        <v>188</v>
      </c>
      <c r="C74" s="5" t="str">
        <f>IFERROR(__xludf.DUMMYFUNCTION("GOOGLETRANSLATE(A74,""zh-tw"",""en"")"),"Lord of Millerba")</f>
        <v>Lord of Millerba</v>
      </c>
      <c r="D74" s="6" t="s">
        <v>189</v>
      </c>
    </row>
    <row r="75" ht="14.25" customHeight="1">
      <c r="A75" s="3" t="s">
        <v>190</v>
      </c>
      <c r="B75" s="4" t="s">
        <v>191</v>
      </c>
      <c r="C75" s="5" t="str">
        <f>IFERROR(__xludf.DUMMYFUNCTION("GOOGLETRANSLATE(A75,""zh-tw"",""en"")"),"Dragon Tree")</f>
        <v>Dragon Tree</v>
      </c>
      <c r="D75" s="6" t="s">
        <v>191</v>
      </c>
    </row>
    <row r="76" ht="14.25" customHeight="1">
      <c r="A76" s="3" t="s">
        <v>192</v>
      </c>
      <c r="B76" s="4" t="s">
        <v>193</v>
      </c>
      <c r="C76" s="5" t="str">
        <f>IFERROR(__xludf.DUMMYFUNCTION("GOOGLETRANSLATE(A76,""zh-tw"",""en"")"),"Lord Naoliba")</f>
        <v>Lord Naoliba</v>
      </c>
      <c r="D76" s="6" t="s">
        <v>194</v>
      </c>
    </row>
    <row r="77" ht="14.25" customHeight="1">
      <c r="A77" s="3" t="s">
        <v>87</v>
      </c>
      <c r="B77" s="4" t="s">
        <v>195</v>
      </c>
      <c r="C77" s="5" t="str">
        <f>IFERROR(__xludf.DUMMYFUNCTION("GOOGLETRANSLATE(A77,""zh-tw"",""en"")"),"Incarnation")</f>
        <v>Incarnation</v>
      </c>
      <c r="D77" s="6" t="s">
        <v>89</v>
      </c>
    </row>
    <row r="78" ht="14.25" customHeight="1">
      <c r="A78" s="3" t="s">
        <v>196</v>
      </c>
      <c r="B78" s="4" t="s">
        <v>197</v>
      </c>
      <c r="C78" s="1" t="str">
        <f>IFERROR(__xludf.DUMMYFUNCTION("GOOGLETRANSLATE(A78,""zh-tw"",""en"")"),"Nirvana")</f>
        <v>Nirvana</v>
      </c>
      <c r="D78" s="2" t="s">
        <v>198</v>
      </c>
    </row>
    <row r="79" ht="14.25" customHeight="1">
      <c r="A79" s="3" t="s">
        <v>199</v>
      </c>
      <c r="B79" s="4" t="s">
        <v>200</v>
      </c>
      <c r="C79" s="5" t="str">
        <f>IFERROR(__xludf.DUMMYFUNCTION("GOOGLETRANSLATE(A79,""zh-tw"",""en"")"),"Naol Vol.")</f>
        <v>Naol Vol.</v>
      </c>
      <c r="D79" s="6" t="s">
        <v>201</v>
      </c>
    </row>
    <row r="80" ht="14.25" customHeight="1">
      <c r="A80" s="3" t="s">
        <v>202</v>
      </c>
      <c r="B80" s="4" t="s">
        <v>203</v>
      </c>
      <c r="C80" s="1" t="str">
        <f>IFERROR(__xludf.DUMMYFUNCTION("GOOGLETRANSLATE(A80,""zh-tw"",""en"")"),"through")</f>
        <v>through</v>
      </c>
      <c r="D80" s="7" t="s">
        <v>204</v>
      </c>
    </row>
    <row r="81" ht="14.25" customHeight="1">
      <c r="A81" s="3" t="s">
        <v>205</v>
      </c>
      <c r="B81" s="4" t="s">
        <v>206</v>
      </c>
      <c r="C81" s="1" t="str">
        <f>IFERROR(__xludf.DUMMYFUNCTION("GOOGLETRANSLATE(A81,""zh-tw"",""en"")"),"Convert")</f>
        <v>Convert</v>
      </c>
      <c r="D81" s="7" t="s">
        <v>207</v>
      </c>
    </row>
    <row r="82" ht="14.25" customHeight="1">
      <c r="A82" s="3" t="s">
        <v>208</v>
      </c>
      <c r="B82" s="4" t="s">
        <v>209</v>
      </c>
      <c r="C82" s="1" t="str">
        <f>IFERROR(__xludf.DUMMYFUNCTION("GOOGLETRANSLATE(A82,""zh-tw"",""en"")"),"Continue")</f>
        <v>Continue</v>
      </c>
      <c r="D82" s="7" t="s">
        <v>210</v>
      </c>
    </row>
    <row r="83" ht="14.25" customHeight="1">
      <c r="A83" s="3" t="s">
        <v>211</v>
      </c>
      <c r="B83" s="4" t="s">
        <v>209</v>
      </c>
      <c r="C83" s="5" t="str">
        <f>IFERROR(__xludf.DUMMYFUNCTION("GOOGLETRANSLATE(A83,""zh-tw"",""en"")"),"Dense")</f>
        <v>Dense</v>
      </c>
      <c r="D83" s="6" t="s">
        <v>212</v>
      </c>
    </row>
    <row r="84" ht="14.25" customHeight="1">
      <c r="A84" s="3" t="s">
        <v>213</v>
      </c>
      <c r="B84" s="4" t="s">
        <v>209</v>
      </c>
      <c r="C84" s="1" t="str">
        <f>IFERROR(__xludf.DUMMYFUNCTION("GOOGLETRANSLATE(A84,""zh-tw"",""en"")"),"Sequel")</f>
        <v>Sequel</v>
      </c>
      <c r="D84" s="9" t="s">
        <v>214</v>
      </c>
    </row>
    <row r="85" ht="14.25" customHeight="1">
      <c r="A85" s="3" t="s">
        <v>215</v>
      </c>
      <c r="B85" s="4" t="s">
        <v>209</v>
      </c>
      <c r="C85" s="5" t="str">
        <f>IFERROR(__xludf.DUMMYFUNCTION("GOOGLETRANSLATE(A85,""zh-tw"",""en"")"),"Renewal law")</f>
        <v>Renewal law</v>
      </c>
      <c r="D85" s="6" t="s">
        <v>216</v>
      </c>
    </row>
    <row r="86" ht="14.25" customHeight="1">
      <c r="A86" s="3" t="s">
        <v>217</v>
      </c>
      <c r="B86" s="4" t="s">
        <v>218</v>
      </c>
      <c r="C86" s="5" t="str">
        <f>IFERROR(__xludf.DUMMYFUNCTION("GOOGLETRANSLATE(A86,""zh-tw"",""en"")"),"Maternal mother")</f>
        <v>Maternal mother</v>
      </c>
      <c r="D86" s="6" t="s">
        <v>219</v>
      </c>
    </row>
    <row r="87" ht="14.25" customHeight="1">
      <c r="A87" s="3" t="s">
        <v>220</v>
      </c>
      <c r="B87" s="4" t="s">
        <v>221</v>
      </c>
      <c r="C87" s="5" t="str">
        <f>IFERROR(__xludf.DUMMYFUNCTION("GOOGLETRANSLATE(A87,""zh-tw"",""en"")"),"Buddha")</f>
        <v>Buddha</v>
      </c>
      <c r="D87" s="6" t="s">
        <v>222</v>
      </c>
    </row>
    <row r="88" ht="14.25" customHeight="1">
      <c r="A88" s="3" t="s">
        <v>223</v>
      </c>
      <c r="B88" s="4" t="s">
        <v>224</v>
      </c>
      <c r="C88" s="5" t="str">
        <f>IFERROR(__xludf.DUMMYFUNCTION("GOOGLETRANSLATE(A88,""zh-tw"",""en"")"),"Sanbao Conversion")</f>
        <v>Sanbao Conversion</v>
      </c>
      <c r="D88" s="6" t="s">
        <v>225</v>
      </c>
    </row>
    <row r="89" ht="14.25" customHeight="1">
      <c r="A89" s="3" t="s">
        <v>226</v>
      </c>
      <c r="B89" s="4" t="s">
        <v>227</v>
      </c>
      <c r="C89" s="1" t="str">
        <f>IFERROR(__xludf.DUMMYFUNCTION("GOOGLETRANSLATE(A89,""zh-tw"",""en"")"),"Three main roads")</f>
        <v>Three main roads</v>
      </c>
      <c r="D89" s="7" t="s">
        <v>228</v>
      </c>
    </row>
    <row r="90" ht="14.25" customHeight="1">
      <c r="A90" s="3" t="s">
        <v>229</v>
      </c>
      <c r="B90" s="4" t="s">
        <v>230</v>
      </c>
      <c r="C90" s="5" t="str">
        <f>IFERROR(__xludf.DUMMYFUNCTION("GOOGLETRANSLATE(A90,""zh-tw"",""en"")"),"His Holiness Diloba")</f>
        <v>His Holiness Diloba</v>
      </c>
      <c r="D90" s="8" t="s">
        <v>231</v>
      </c>
    </row>
    <row r="91" ht="14.25" customHeight="1">
      <c r="A91" s="3" t="s">
        <v>232</v>
      </c>
      <c r="B91" s="4" t="s">
        <v>233</v>
      </c>
      <c r="C91" s="5" t="str">
        <f>IFERROR(__xludf.DUMMYFUNCTION("GOOGLETRANSLATE(A91,""zh-tw"",""en"")"),"Diamond")</f>
        <v>Diamond</v>
      </c>
      <c r="D91" s="6" t="s">
        <v>233</v>
      </c>
    </row>
    <row r="92" ht="14.25" customHeight="1">
      <c r="A92" s="3" t="s">
        <v>234</v>
      </c>
      <c r="B92" s="4" t="s">
        <v>235</v>
      </c>
      <c r="C92" s="1" t="str">
        <f>IFERROR(__xludf.DUMMYFUNCTION("GOOGLETRANSLATE(A92,""zh-tw"",""en"")"),"King Kong")</f>
        <v>King Kong</v>
      </c>
      <c r="D92" s="7" t="s">
        <v>236</v>
      </c>
    </row>
    <row r="93" ht="14.25" customHeight="1">
      <c r="A93" s="3" t="s">
        <v>237</v>
      </c>
      <c r="B93" s="4" t="s">
        <v>235</v>
      </c>
      <c r="C93" s="5" t="str">
        <f>IFERROR(__xludf.DUMMYFUNCTION("GOOGLETRANSLATE(A93,""zh-tw"",""en"")"),"Diamond Buddhism")</f>
        <v>Diamond Buddhism</v>
      </c>
      <c r="D93" s="6" t="s">
        <v>238</v>
      </c>
    </row>
    <row r="94" ht="14.25" customHeight="1">
      <c r="A94" s="3" t="s">
        <v>239</v>
      </c>
      <c r="B94" s="4" t="s">
        <v>235</v>
      </c>
      <c r="C94" s="1" t="str">
        <f>IFERROR(__xludf.DUMMYFUNCTION("GOOGLETRANSLATE(A94,""zh-tw"",""en"")"),"King Kong")</f>
        <v>King Kong</v>
      </c>
      <c r="D94" s="7" t="s">
        <v>236</v>
      </c>
    </row>
    <row r="95" ht="14.25" customHeight="1">
      <c r="A95" s="3" t="s">
        <v>240</v>
      </c>
      <c r="B95" s="4" t="s">
        <v>241</v>
      </c>
      <c r="C95" s="1" t="str">
        <f>IFERROR(__xludf.DUMMYFUNCTION("GOOGLETRANSLATE(A95,""zh-tw"",""en"")"),"take")</f>
        <v>take</v>
      </c>
      <c r="D95" s="7" t="s">
        <v>242</v>
      </c>
    </row>
    <row r="96" ht="14.25" customHeight="1">
      <c r="A96" s="3" t="s">
        <v>243</v>
      </c>
      <c r="B96" s="4" t="s">
        <v>241</v>
      </c>
      <c r="C96" s="1" t="str">
        <f>IFERROR(__xludf.DUMMYFUNCTION("GOOGLETRANSLATE(A96,""zh-tw"",""en"")"),"Car")</f>
        <v>Car</v>
      </c>
      <c r="D96" s="7" t="s">
        <v>244</v>
      </c>
    </row>
    <row r="97" ht="14.25" customHeight="1">
      <c r="A97" s="3" t="s">
        <v>245</v>
      </c>
      <c r="B97" s="4" t="s">
        <v>246</v>
      </c>
      <c r="C97" s="5" t="str">
        <f>IFERROR(__xludf.DUMMYFUNCTION("GOOGLETRANSLATE(A97,""zh-tw"",""en"")"),"Think")</f>
        <v>Think</v>
      </c>
      <c r="D97" s="6" t="s">
        <v>247</v>
      </c>
    </row>
    <row r="98" ht="14.25" customHeight="1">
      <c r="A98" s="3" t="s">
        <v>248</v>
      </c>
      <c r="B98" s="4" t="s">
        <v>249</v>
      </c>
      <c r="C98" s="1" t="str">
        <f>IFERROR(__xludf.DUMMYFUNCTION("GOOGLETRANSLATE(A98,""zh-tw"",""en"")"),"Deity")</f>
        <v>Deity</v>
      </c>
      <c r="D98" s="9" t="s">
        <v>250</v>
      </c>
    </row>
    <row r="99" ht="14.25" customHeight="1">
      <c r="D99" s="7"/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