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iLt0tXaHsYCG7AP67KFqNwKzBWYQ=="/>
    </ext>
  </extLst>
</workbook>
</file>

<file path=xl/sharedStrings.xml><?xml version="1.0" encoding="utf-8"?>
<sst xmlns="http://schemas.openxmlformats.org/spreadsheetml/2006/main" count="221" uniqueCount="210">
  <si>
    <t>ZH-TW</t>
  </si>
  <si>
    <t>EN</t>
  </si>
  <si>
    <t>Google Translate</t>
  </si>
  <si>
    <t>阿彌陀經</t>
  </si>
  <si>
    <t>The Amitabha Sutra</t>
  </si>
  <si>
    <t>阿難陀經</t>
  </si>
  <si>
    <t>Ananda’s Sutra</t>
  </si>
  <si>
    <t>大方廣佛華嚴經</t>
  </si>
  <si>
    <t>Avatamsaka Sutra</t>
  </si>
  <si>
    <t>聖臨終智經</t>
  </si>
  <si>
    <t>Awareness of the Moment of Death</t>
  </si>
  <si>
    <t>佛說緣起經</t>
  </si>
  <si>
    <t xml:space="preserve">The Explanatory Sutra of Interdependent Origination </t>
  </si>
  <si>
    <t>樹王莊嚴經</t>
  </si>
  <si>
    <t>Gandavyuha Sutra</t>
  </si>
  <si>
    <t>般若十萬頌</t>
  </si>
  <si>
    <t>The Great Matrix Perfection of Wisdom Sutra in One Hundred Thousand Verse</t>
  </si>
  <si>
    <t>心經</t>
  </si>
  <si>
    <t>The Heart Sutra</t>
  </si>
  <si>
    <t>無盡意經</t>
  </si>
  <si>
    <t>The Inexhaustible Mind</t>
  </si>
  <si>
    <t>三摩地王經</t>
  </si>
  <si>
    <t>The King of Samadhi Sutra</t>
  </si>
  <si>
    <t>月燈三昧經</t>
  </si>
  <si>
    <t>入楞伽經</t>
  </si>
  <si>
    <t>Lankavatara Sutra</t>
  </si>
  <si>
    <t>般若八千頌</t>
  </si>
  <si>
    <t>The Medium Matrix Perfection of Wisdom Sutra in Eight Thousand Verses</t>
  </si>
  <si>
    <t>寶積經</t>
  </si>
  <si>
    <t>The Pile of Jewels</t>
  </si>
  <si>
    <t>別解脫經</t>
  </si>
  <si>
    <t>The Sutra of Individual Liberation</t>
  </si>
  <si>
    <t>不思議光菩薩所說經</t>
  </si>
  <si>
    <t>The Teaching of the Noble Youth “Incredible Light”</t>
  </si>
  <si>
    <t>勝不可思議光童子經</t>
  </si>
  <si>
    <t>毗奈耶</t>
  </si>
  <si>
    <t>Vinaya</t>
  </si>
  <si>
    <t>〈喜金剛〉二品續</t>
  </si>
  <si>
    <t>Hevajra Tantra</t>
  </si>
  <si>
    <t>文殊真實名經</t>
  </si>
  <si>
    <t>Recitation of the Names of Manjushri</t>
  </si>
  <si>
    <t>聖妙吉祥真實名經</t>
  </si>
  <si>
    <t>聲應成續</t>
  </si>
  <si>
    <t>Beyond the Sound</t>
  </si>
  <si>
    <t>璀璨舍利續</t>
  </si>
  <si>
    <t>The Blazing Relics</t>
  </si>
  <si>
    <t>總集本覺續</t>
  </si>
  <si>
    <t xml:space="preserve">The Compendium of Pure Presence </t>
  </si>
  <si>
    <t>經部．密意總集</t>
  </si>
  <si>
    <t>The Discourse of the General Assembly</t>
  </si>
  <si>
    <t>總集經</t>
  </si>
  <si>
    <t>嘿汝嘎噶薄續</t>
  </si>
  <si>
    <t>The Essential Heruka Tantra</t>
  </si>
  <si>
    <t>正見炬續</t>
  </si>
  <si>
    <t>The Lamp of Immaculate View</t>
  </si>
  <si>
    <t>三相燈續</t>
  </si>
  <si>
    <t>The Lamp of the Three Modes</t>
  </si>
  <si>
    <t>明離戲大義續</t>
  </si>
  <si>
    <t>Magnificent Unelaborated Clear Meaning</t>
  </si>
  <si>
    <t>實修菩提心</t>
  </si>
  <si>
    <t xml:space="preserve">Meditation upon the Luminous Mind </t>
  </si>
  <si>
    <t>金剛薩埵心鏡續</t>
  </si>
  <si>
    <t>The mirror of the Heart of Vajrasattva</t>
  </si>
  <si>
    <t>力圓之獅大續</t>
  </si>
  <si>
    <t>The Rampant Lion</t>
  </si>
  <si>
    <t>祕密藏續</t>
  </si>
  <si>
    <t>The Secret Core</t>
  </si>
  <si>
    <t>幻化網祕密藏續</t>
  </si>
  <si>
    <t>The Secret Core: Illusory Display</t>
  </si>
  <si>
    <t>正定品</t>
  </si>
  <si>
    <t>The Source of Sacred Samadhi</t>
  </si>
  <si>
    <t>普作王續</t>
  </si>
  <si>
    <t>The Supreme Source</t>
  </si>
  <si>
    <t>妙力圓滿續</t>
  </si>
  <si>
    <t>The Tantra of Perfect Creativity</t>
  </si>
  <si>
    <t>日月和合續</t>
  </si>
  <si>
    <t>The Union of Sun and Moon</t>
  </si>
  <si>
    <t>唯識三十頌</t>
  </si>
  <si>
    <t>The Thirty Stanza</t>
  </si>
  <si>
    <t>菩提道炬論</t>
  </si>
  <si>
    <t>The Lamp of the Path</t>
  </si>
  <si>
    <t>入中論</t>
  </si>
  <si>
    <t>Entry into the Middle Way</t>
  </si>
  <si>
    <t>大乘無上續論</t>
  </si>
  <si>
    <t>The Supreme Tantra</t>
  </si>
  <si>
    <t>究竟一乘寶性論</t>
  </si>
  <si>
    <t>法界讚</t>
  </si>
  <si>
    <t>In Praise of the Dharmadhatu</t>
  </si>
  <si>
    <t>中觀根本慧論</t>
  </si>
  <si>
    <t>The Root Stanzas of the Middle Wa</t>
  </si>
  <si>
    <t>中論</t>
  </si>
  <si>
    <t>The Root Stanzas of the Middle Way</t>
  </si>
  <si>
    <t>相契諸佛</t>
  </si>
  <si>
    <t>In Union with Buddha</t>
  </si>
  <si>
    <t>中觀莊嚴論</t>
  </si>
  <si>
    <t xml:space="preserve">Ornament of the Middle Way </t>
  </si>
  <si>
    <t>入菩薩行論</t>
  </si>
  <si>
    <t>Entering the Way of the Bodhisattva</t>
  </si>
  <si>
    <t>桑耶寺廣誌．巴協</t>
  </si>
  <si>
    <t>The Samye Chronicles</t>
  </si>
  <si>
    <t>辨析見地與宗義</t>
  </si>
  <si>
    <t>Analysis of View and Doctrine</t>
  </si>
  <si>
    <t>噶拉．多傑〈椎擊三要〉講記</t>
  </si>
  <si>
    <t>Oral commentary on Garab Dorje’s The Three Incisive Precepts</t>
  </si>
  <si>
    <t>力圓之獅</t>
  </si>
  <si>
    <t>斷法引導</t>
  </si>
  <si>
    <t>Cutting Instruction</t>
  </si>
  <si>
    <t>忿怒母道次第願文</t>
  </si>
  <si>
    <t>Aspiration on the Gradual Path of the Wrathful Dakini</t>
  </si>
  <si>
    <t>遙呼上師．本初道歌</t>
  </si>
  <si>
    <t xml:space="preserve">Calling the Lama from Afar : Spontaneously Calling to the Lama Afar in Song </t>
  </si>
  <si>
    <t>空行心滴引導</t>
  </si>
  <si>
    <t xml:space="preserve">The Dakini’s Heart-Essence : A Manual </t>
  </si>
  <si>
    <t>空行心滴</t>
  </si>
  <si>
    <t>Heart Essence of the Dakini</t>
  </si>
  <si>
    <t>寧瑪教法史</t>
  </si>
  <si>
    <t xml:space="preserve">History of the Nyingma School </t>
  </si>
  <si>
    <t>自生實相</t>
  </si>
  <si>
    <t>The Intrinsic Nature of Being</t>
  </si>
  <si>
    <t>山法赤裸引導</t>
  </si>
  <si>
    <t xml:space="preserve">Lifeblood of the Mountain Retreat </t>
  </si>
  <si>
    <t>金剛橛．利刃觸滅</t>
  </si>
  <si>
    <t>Vajrakilaya: The Razor Slash</t>
  </si>
  <si>
    <t>King Kong Pole. Blade Touched</t>
  </si>
  <si>
    <t>詩文雜篇</t>
  </si>
  <si>
    <t>A Collection of Elegant Verses</t>
  </si>
  <si>
    <t>miscellaneous essays</t>
  </si>
  <si>
    <t>龍樹意莊嚴</t>
  </si>
  <si>
    <t>An Ornament of Nagarjuna’s Mind</t>
  </si>
  <si>
    <t>dragon tree meaning solemn</t>
  </si>
  <si>
    <t>寧瑪派教法史．稀有教言遊戲海</t>
  </si>
  <si>
    <t>自傳．善行全聚穗</t>
  </si>
  <si>
    <t>Autobiography</t>
  </si>
  <si>
    <t>遍知車乘</t>
  </si>
  <si>
    <t>The Chariot of Omniscience</t>
  </si>
  <si>
    <t>omniscient car ride</t>
  </si>
  <si>
    <t>基道果願文</t>
  </si>
  <si>
    <t>The Aspiration of Ground, Path, and Fruit</t>
  </si>
  <si>
    <t>Kedo's Fruitful Wishes</t>
  </si>
  <si>
    <t>定解寶燈論</t>
  </si>
  <si>
    <t>Beacon of Certainty</t>
  </si>
  <si>
    <t>Defining solution to the theory of the precious lamp</t>
  </si>
  <si>
    <t>入行論智慧品釋．澄清寶珠</t>
  </si>
  <si>
    <t>Ketaka Commentary (upon the ninth chapter of the Bodhicaryavatara)</t>
  </si>
  <si>
    <t>答難文．作晝日光</t>
  </si>
  <si>
    <t>Reply to Refutation: The Light of the Sun</t>
  </si>
  <si>
    <t>Response to Objections: The Light of the Sun</t>
  </si>
  <si>
    <t>自宗論典</t>
  </si>
  <si>
    <t>Traditional Shastra</t>
  </si>
  <si>
    <t>文殊大圓滿願文</t>
  </si>
  <si>
    <t>Voice of Vajra Awareness</t>
  </si>
  <si>
    <t>中陰大聞解脫</t>
  </si>
  <si>
    <t>Liberation by Hearing in the Bardo</t>
  </si>
  <si>
    <t>西藏生死書</t>
  </si>
  <si>
    <t>The Tibetan Book of the Dead</t>
  </si>
  <si>
    <t>傳記林巴三信津梁</t>
  </si>
  <si>
    <t>Doorway of Threefold Faith</t>
  </si>
  <si>
    <t>零墨雜文</t>
  </si>
  <si>
    <t>Collected Fragments</t>
  </si>
  <si>
    <t>The Dakini’s Heart-Essence</t>
  </si>
  <si>
    <t>empty heart drop</t>
  </si>
  <si>
    <t>禪定休息</t>
  </si>
  <si>
    <t>Finding Comfort and Ease in Meditation</t>
  </si>
  <si>
    <t>金字簽題大圓滿口訣</t>
  </si>
  <si>
    <t>The Golden Letters</t>
  </si>
  <si>
    <t>毗瑪心滴</t>
  </si>
  <si>
    <t>The Heart-Essence of  Vimalamitra</t>
  </si>
  <si>
    <t>空行極密心滴</t>
  </si>
  <si>
    <t>The Most Secret Essence of the Dakini</t>
  </si>
  <si>
    <t>上師心滴</t>
  </si>
  <si>
    <t>The Most Secret Essence of the Lama</t>
  </si>
  <si>
    <t>guru heart drop</t>
  </si>
  <si>
    <t>實相寶藏論</t>
  </si>
  <si>
    <t>The Treasury of Natural Perfection</t>
  </si>
  <si>
    <t>法界寶藏論</t>
  </si>
  <si>
    <t>The Treasury of the Dharmadhatu</t>
  </si>
  <si>
    <t>勝乘寶藏論</t>
  </si>
  <si>
    <t>The Treasury of the Supreme Approach</t>
  </si>
  <si>
    <t>如意寶藏論</t>
  </si>
  <si>
    <t>The Wish-Fulfilling Treasury</t>
  </si>
  <si>
    <t>道歌集</t>
  </si>
  <si>
    <t>Song book</t>
  </si>
  <si>
    <t>三律儀決定論</t>
  </si>
  <si>
    <t>Ascertaining the Three Vows</t>
  </si>
  <si>
    <t>佛子行三十七頌</t>
  </si>
  <si>
    <t>The Thirty-Seven Practices of the Bodhisattva</t>
  </si>
  <si>
    <t>蓮花遺教</t>
  </si>
  <si>
    <t>The Chronicles of Padmasambhava</t>
  </si>
  <si>
    <t>勸閱七寶藏</t>
  </si>
  <si>
    <t xml:space="preserve">Exhortation to Read the Seven Treasuries </t>
  </si>
  <si>
    <t>椎擊三要</t>
  </si>
  <si>
    <t>The Three Incisive Precepts</t>
  </si>
  <si>
    <t>普賢上師言教</t>
  </si>
  <si>
    <t>The Words of My Perfect teacher</t>
  </si>
  <si>
    <t>斷法引導釋</t>
  </si>
  <si>
    <t>Commentary on “The Cutting Instruction</t>
  </si>
  <si>
    <t>竅訣．融酥</t>
  </si>
  <si>
    <t>The Super Refined Oral Instruction</t>
  </si>
  <si>
    <t>入大乘理</t>
  </si>
  <si>
    <t>Applying the Mahayana Method</t>
  </si>
  <si>
    <t>見地備忘錄</t>
  </si>
  <si>
    <t>Great Memorandum of View</t>
  </si>
  <si>
    <t>薩迦格言</t>
  </si>
  <si>
    <t>Elegant Sayings of Sakya Pandita</t>
  </si>
  <si>
    <t>博達納大白塔軼聞</t>
  </si>
  <si>
    <t>The Legend of the Great Stupa of Boudhanath</t>
  </si>
  <si>
    <t>大鵬展翅</t>
  </si>
  <si>
    <t>Flight of the Garuda</t>
  </si>
  <si>
    <t>超勝讚</t>
  </si>
  <si>
    <t>Extraordinary Exalted Praise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</si>
</sst>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PMingLiu"/>
    </font>
    <font>
      <i/>
      <sz val="12.0"/>
      <color theme="1"/>
      <name val="Times New Roman"/>
    </font>
    <font>
      <i/>
      <sz val="12.0"/>
      <color rgb="FF000000"/>
      <name val="Times New Roman"/>
    </font>
    <font>
      <i/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vertical="center"/>
    </xf>
    <xf borderId="1" fillId="2" fontId="4" numFmtId="0" xfId="0" applyAlignment="1" applyBorder="1" applyFill="1" applyFont="1">
      <alignment shrinkToFit="0" vertical="center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55.86"/>
    <col customWidth="1" min="3" max="3" width="45.43"/>
    <col customWidth="1" min="4" max="26" width="8.71"/>
  </cols>
  <sheetData>
    <row r="1" ht="14.25" customHeight="1">
      <c r="A1" s="1" t="s">
        <v>0</v>
      </c>
      <c r="B1" s="1" t="s">
        <v>1</v>
      </c>
      <c r="C1" s="2" t="s">
        <v>2</v>
      </c>
    </row>
    <row r="2" ht="14.25" customHeight="1">
      <c r="A2" s="3" t="s">
        <v>3</v>
      </c>
      <c r="B2" s="4" t="s">
        <v>4</v>
      </c>
      <c r="C2" s="1" t="str">
        <f>IFERROR(__xludf.DUMMYFUNCTION("GOOGLETRANSLATE(A2,""zh-tw"",""en"")"),"Amitabha")</f>
        <v>Amitabha</v>
      </c>
    </row>
    <row r="3" ht="14.25" customHeight="1">
      <c r="A3" s="3" t="s">
        <v>5</v>
      </c>
      <c r="B3" s="4" t="s">
        <v>6</v>
      </c>
      <c r="C3" s="1" t="str">
        <f>IFERROR(__xludf.DUMMYFUNCTION("GOOGLETRANSLATE(A3,""zh"",""en"")"),"Ananda Sutra")</f>
        <v>Ananda Sutra</v>
      </c>
    </row>
    <row r="4" ht="14.25" customHeight="1">
      <c r="A4" s="3" t="s">
        <v>7</v>
      </c>
      <c r="B4" s="4" t="s">
        <v>8</v>
      </c>
      <c r="C4" s="1" t="str">
        <f>IFERROR(__xludf.DUMMYFUNCTION("GOOGLETRANSLATE(A4,""zh"",""en"")"),"Dafang Guangfo Hua Yan Jing")</f>
        <v>Dafang Guangfo Hua Yan Jing</v>
      </c>
    </row>
    <row r="5" ht="14.25" customHeight="1">
      <c r="A5" s="3" t="s">
        <v>9</v>
      </c>
      <c r="B5" s="4" t="s">
        <v>10</v>
      </c>
      <c r="C5" s="1" t="str">
        <f>IFERROR(__xludf.DUMMYFUNCTION("GOOGLETRANSLATE(A5,""zh"",""en"")"),"Holy Episodes")</f>
        <v>Holy Episodes</v>
      </c>
    </row>
    <row r="6" ht="14.25" customHeight="1">
      <c r="A6" s="3" t="s">
        <v>11</v>
      </c>
      <c r="B6" s="4" t="s">
        <v>12</v>
      </c>
      <c r="C6" s="1" t="str">
        <f>IFERROR(__xludf.DUMMYFUNCTION("GOOGLETRANSLATE(A6,""zh"",""en"")"),"Buddha")</f>
        <v>Buddha</v>
      </c>
    </row>
    <row r="7" ht="14.25" customHeight="1">
      <c r="A7" s="3" t="s">
        <v>13</v>
      </c>
      <c r="B7" s="4" t="s">
        <v>14</v>
      </c>
      <c r="C7" s="1" t="str">
        <f>IFERROR(__xludf.DUMMYFUNCTION("GOOGLETRANSLATE(A7,""zh"",""en"")"),"Tree King's Strong Sutra")</f>
        <v>Tree King's Strong Sutra</v>
      </c>
    </row>
    <row r="8" ht="14.25" customHeight="1">
      <c r="A8" s="3" t="s">
        <v>15</v>
      </c>
      <c r="B8" s="4" t="s">
        <v>16</v>
      </c>
      <c r="C8" s="1" t="str">
        <f>IFERROR(__xludf.DUMMYFUNCTION("GOOGLETRANSLATE(A8,""zh"",""en"")"),"Prajna 100,000 Song")</f>
        <v>Prajna 100,000 Song</v>
      </c>
    </row>
    <row r="9" ht="14.25" customHeight="1">
      <c r="A9" s="3" t="s">
        <v>17</v>
      </c>
      <c r="B9" s="4" t="s">
        <v>18</v>
      </c>
      <c r="C9" s="1" t="str">
        <f>IFERROR(__xludf.DUMMYFUNCTION("GOOGLETRANSLATE(A9,""zh"",""en"")"),"Heart Sutra")</f>
        <v>Heart Sutra</v>
      </c>
    </row>
    <row r="10" ht="14.25" customHeight="1">
      <c r="A10" s="3" t="s">
        <v>19</v>
      </c>
      <c r="B10" s="4" t="s">
        <v>20</v>
      </c>
      <c r="C10" s="1" t="str">
        <f>IFERROR(__xludf.DUMMYFUNCTION("GOOGLETRANSLATE(A10,""zh"",""en"")"),"Endless")</f>
        <v>Endless</v>
      </c>
    </row>
    <row r="11" ht="14.25" customHeight="1">
      <c r="A11" s="3" t="s">
        <v>21</v>
      </c>
      <c r="B11" s="5" t="s">
        <v>22</v>
      </c>
      <c r="C11" s="1" t="str">
        <f>IFERROR(__xludf.DUMMYFUNCTION("GOOGLETRANSLATE(A11,""zh"",""en"")"),"Samadhi King Sutra")</f>
        <v>Samadhi King Sutra</v>
      </c>
    </row>
    <row r="12" ht="14.25" customHeight="1">
      <c r="A12" s="3" t="s">
        <v>23</v>
      </c>
      <c r="B12" s="5" t="s">
        <v>22</v>
      </c>
      <c r="C12" s="1" t="str">
        <f>IFERROR(__xludf.DUMMYFUNCTION("GOOGLETRANSLATE(A12,""zh"",""en"")"),"Moon Light Samadhi Sutra")</f>
        <v>Moon Light Samadhi Sutra</v>
      </c>
    </row>
    <row r="13" ht="14.25" customHeight="1">
      <c r="A13" s="3" t="s">
        <v>24</v>
      </c>
      <c r="B13" s="4" t="s">
        <v>25</v>
      </c>
      <c r="C13" s="1" t="str">
        <f>IFERROR(__xludf.DUMMYFUNCTION("GOOGLETRANSLATE(A13,""zh"",""en"")"),"Lenga Sutra")</f>
        <v>Lenga Sutra</v>
      </c>
    </row>
    <row r="14" ht="14.25" customHeight="1">
      <c r="A14" s="3" t="s">
        <v>26</v>
      </c>
      <c r="B14" s="4" t="s">
        <v>27</v>
      </c>
      <c r="C14" s="1" t="str">
        <f>IFERROR(__xludf.DUMMYFUNCTION("GOOGLETRANSLATE(A14,""zh"",""en"")"),"Prajna Eight Thousand Song")</f>
        <v>Prajna Eight Thousand Song</v>
      </c>
    </row>
    <row r="15" ht="14.25" customHeight="1">
      <c r="A15" s="3" t="s">
        <v>28</v>
      </c>
      <c r="B15" s="4" t="s">
        <v>29</v>
      </c>
      <c r="C15" s="1" t="str">
        <f>IFERROR(__xludf.DUMMYFUNCTION("GOOGLETRANSLATE(A15,""zh"",""en"")"),"Baoji Scripture")</f>
        <v>Baoji Scripture</v>
      </c>
    </row>
    <row r="16" ht="14.25" customHeight="1">
      <c r="A16" s="3" t="s">
        <v>30</v>
      </c>
      <c r="B16" s="4" t="s">
        <v>31</v>
      </c>
      <c r="C16" s="1" t="str">
        <f>IFERROR(__xludf.DUMMYFUNCTION("GOOGLETRANSLATE(A16,""zh"",""en"")"),"Not liberate")</f>
        <v>Not liberate</v>
      </c>
    </row>
    <row r="17" ht="14.25" customHeight="1">
      <c r="A17" s="3" t="s">
        <v>32</v>
      </c>
      <c r="B17" s="4" t="s">
        <v>33</v>
      </c>
      <c r="C17" s="1" t="str">
        <f>IFERROR(__xludf.DUMMYFUNCTION("GOOGLETRANSLATE(A17,""zh"",""en"")"),"What the Bodhisattva Scriptures says the Bodhisattva Bodhisattva")</f>
        <v>What the Bodhisattva Scriptures says the Bodhisattva Bodhisattva</v>
      </c>
    </row>
    <row r="18" ht="14.25" customHeight="1">
      <c r="A18" s="3" t="s">
        <v>34</v>
      </c>
      <c r="B18" s="4" t="s">
        <v>33</v>
      </c>
      <c r="C18" s="1" t="str">
        <f>IFERROR(__xludf.DUMMYFUNCTION("GOOGLETRANSLATE(A18,""zh"",""en"")"),"Winning incredible light boy Jing")</f>
        <v>Winning incredible light boy Jing</v>
      </c>
    </row>
    <row r="19" ht="14.25" customHeight="1">
      <c r="A19" s="3" t="s">
        <v>35</v>
      </c>
      <c r="B19" s="4" t="s">
        <v>36</v>
      </c>
      <c r="C19" s="1" t="str">
        <f>IFERROR(__xludf.DUMMYFUNCTION("GOOGLETRANSLATE(A19,""zh"",""en"")"),"Pinaya")</f>
        <v>Pinaya</v>
      </c>
    </row>
    <row r="20" ht="14.25" customHeight="1">
      <c r="A20" s="3" t="s">
        <v>37</v>
      </c>
      <c r="B20" s="4" t="s">
        <v>38</v>
      </c>
      <c r="C20" s="1" t="str">
        <f>IFERROR(__xludf.DUMMYFUNCTION("GOOGLETRANSLATE(A20,""zh"",""en"")"),"""Hi Jin Kong&gt; Second Product Continue")</f>
        <v>"Hi Jin Kong&gt; Second Product Continue</v>
      </c>
    </row>
    <row r="21" ht="14.25" customHeight="1">
      <c r="A21" s="3" t="s">
        <v>39</v>
      </c>
      <c r="B21" s="4" t="s">
        <v>40</v>
      </c>
      <c r="C21" s="1" t="str">
        <f>IFERROR(__xludf.DUMMYFUNCTION("GOOGLETRANSLATE(A21,""zh"",""en"")"),"Manjushri real name")</f>
        <v>Manjushri real name</v>
      </c>
    </row>
    <row r="22" ht="14.25" customHeight="1">
      <c r="A22" s="3" t="s">
        <v>41</v>
      </c>
      <c r="B22" s="4" t="s">
        <v>40</v>
      </c>
      <c r="C22" s="1" t="str">
        <f>IFERROR(__xludf.DUMMYFUNCTION("GOOGLETRANSLATE(A22,""zh"",""en"")"),"Holy Miao auspicious real name")</f>
        <v>Holy Miao auspicious real name</v>
      </c>
    </row>
    <row r="23" ht="14.25" customHeight="1">
      <c r="A23" s="3" t="s">
        <v>42</v>
      </c>
      <c r="B23" s="4" t="s">
        <v>43</v>
      </c>
      <c r="C23" s="1" t="str">
        <f>IFERROR(__xludf.DUMMYFUNCTION("GOOGLETRANSLATE(A23,""zh"",""en"")"),"Acoustic")</f>
        <v>Acoustic</v>
      </c>
    </row>
    <row r="24" ht="14.25" customHeight="1">
      <c r="A24" s="3" t="s">
        <v>44</v>
      </c>
      <c r="B24" s="4" t="s">
        <v>45</v>
      </c>
      <c r="C24" s="1" t="str">
        <f>IFERROR(__xludf.DUMMYFUNCTION("GOOGLETRANSLATE(A24,""zh"",""en"")"),"Brilliant relics")</f>
        <v>Brilliant relics</v>
      </c>
    </row>
    <row r="25" ht="14.25" customHeight="1">
      <c r="A25" s="3" t="s">
        <v>46</v>
      </c>
      <c r="B25" s="4" t="s">
        <v>47</v>
      </c>
      <c r="C25" s="1" t="str">
        <f>IFERROR(__xludf.DUMMYFUNCTION("GOOGLETRANSLATE(A25,""zh"",""en"")"),"Total collection")</f>
        <v>Total collection</v>
      </c>
    </row>
    <row r="26" ht="14.25" customHeight="1">
      <c r="A26" s="3" t="s">
        <v>48</v>
      </c>
      <c r="B26" s="4" t="s">
        <v>49</v>
      </c>
      <c r="C26" s="1" t="str">
        <f>IFERROR(__xludf.DUMMYFUNCTION("GOOGLETRANSLATE(A26,""zh"",""en"")"),"Economic Department. Chorus")</f>
        <v>Economic Department. Chorus</v>
      </c>
    </row>
    <row r="27" ht="14.25" customHeight="1">
      <c r="A27" s="3" t="s">
        <v>50</v>
      </c>
      <c r="B27" s="4" t="s">
        <v>49</v>
      </c>
      <c r="C27" s="1" t="str">
        <f>IFERROR(__xludf.DUMMYFUNCTION("GOOGLETRANSLATE(A27,""zh"",""en"")"),"General collection")</f>
        <v>General collection</v>
      </c>
    </row>
    <row r="28" ht="14.25" customHeight="1">
      <c r="A28" s="3" t="s">
        <v>51</v>
      </c>
      <c r="B28" s="4" t="s">
        <v>52</v>
      </c>
      <c r="C28" s="1" t="str">
        <f>IFERROR(__xludf.DUMMYFUNCTION("GOOGLETRANSLATE(A28,""zh"",""en"")"),"Hey Ruga Kar")</f>
        <v>Hey Ruga Kar</v>
      </c>
    </row>
    <row r="29" ht="14.25" customHeight="1">
      <c r="A29" s="3" t="s">
        <v>53</v>
      </c>
      <c r="B29" s="4" t="s">
        <v>54</v>
      </c>
      <c r="C29" s="1" t="str">
        <f>IFERROR(__xludf.DUMMYFUNCTION("GOOGLETRANSLATE(A29,""zh"",""en"")"),"Righteous torch")</f>
        <v>Righteous torch</v>
      </c>
    </row>
    <row r="30" ht="14.25" customHeight="1">
      <c r="A30" s="3" t="s">
        <v>55</v>
      </c>
      <c r="B30" s="4" t="s">
        <v>56</v>
      </c>
      <c r="C30" s="1" t="str">
        <f>IFERROR(__xludf.DUMMYFUNCTION("GOOGLETRANSLATE(A30,""zh"",""en"")"),"Three -phase lamp continuation")</f>
        <v>Three -phase lamp continuation</v>
      </c>
    </row>
    <row r="31" ht="14.25" customHeight="1">
      <c r="A31" s="3" t="s">
        <v>57</v>
      </c>
      <c r="B31" s="4" t="s">
        <v>58</v>
      </c>
      <c r="C31" s="1" t="str">
        <f>IFERROR(__xludf.DUMMYFUNCTION("GOOGLETRANSLATE(A31,""zh"",""en"")"),"Mingli opera")</f>
        <v>Mingli opera</v>
      </c>
    </row>
    <row r="32" ht="14.25" customHeight="1">
      <c r="A32" s="3" t="s">
        <v>59</v>
      </c>
      <c r="B32" s="4" t="s">
        <v>60</v>
      </c>
      <c r="C32" s="1" t="str">
        <f>IFERROR(__xludf.DUMMYFUNCTION("GOOGLETRANSLATE(A32,""zh"",""en"")"),"Practice Bodhicitta")</f>
        <v>Practice Bodhicitta</v>
      </c>
    </row>
    <row r="33" ht="14.25" customHeight="1">
      <c r="A33" s="3" t="s">
        <v>61</v>
      </c>
      <c r="B33" s="4" t="s">
        <v>62</v>
      </c>
      <c r="C33" s="1" t="str">
        <f>IFERROR(__xludf.DUMMYFUNCTION("GOOGLETRANSLATE(A33,""zh"",""en"")"),"Vajrayana Heart Mirror")</f>
        <v>Vajrayana Heart Mirror</v>
      </c>
    </row>
    <row r="34" ht="14.25" customHeight="1">
      <c r="A34" s="3" t="s">
        <v>63</v>
      </c>
      <c r="B34" s="4" t="s">
        <v>64</v>
      </c>
      <c r="C34" s="1" t="str">
        <f>IFERROR(__xludf.DUMMYFUNCTION("GOOGLETRANSLATE(A34,""zh"",""en"")"),"The Lion of Lion")</f>
        <v>The Lion of Lion</v>
      </c>
    </row>
    <row r="35" ht="14.25" customHeight="1">
      <c r="A35" s="3" t="s">
        <v>65</v>
      </c>
      <c r="B35" s="4" t="s">
        <v>66</v>
      </c>
      <c r="C35" s="1" t="str">
        <f>IFERROR(__xludf.DUMMYFUNCTION("GOOGLETRANSLATE(A35,""zh"",""en"")"),"Secret")</f>
        <v>Secret</v>
      </c>
    </row>
    <row r="36" ht="14.25" customHeight="1">
      <c r="A36" s="3" t="s">
        <v>67</v>
      </c>
      <c r="B36" s="4" t="s">
        <v>68</v>
      </c>
      <c r="C36" s="1" t="str">
        <f>IFERROR(__xludf.DUMMYFUNCTION("GOOGLETRANSLATE(A36,""zh"",""en"")"),"Magic Network Secrets")</f>
        <v>Magic Network Secrets</v>
      </c>
    </row>
    <row r="37" ht="14.25" customHeight="1">
      <c r="A37" s="3" t="s">
        <v>69</v>
      </c>
      <c r="B37" s="6" t="s">
        <v>70</v>
      </c>
      <c r="C37" s="1" t="str">
        <f>IFERROR(__xludf.DUMMYFUNCTION("GOOGLETRANSLATE(A37,""zh"",""en"")"),"Fixed product")</f>
        <v>Fixed product</v>
      </c>
    </row>
    <row r="38" ht="14.25" customHeight="1">
      <c r="A38" s="3" t="s">
        <v>71</v>
      </c>
      <c r="B38" s="4" t="s">
        <v>72</v>
      </c>
      <c r="C38" s="1" t="str">
        <f>IFERROR(__xludf.DUMMYFUNCTION("GOOGLETRANSLATE(A38,""zh"",""en"")"),"Pu Zuo Kings")</f>
        <v>Pu Zuo Kings</v>
      </c>
    </row>
    <row r="39" ht="14.25" customHeight="1">
      <c r="A39" s="3" t="s">
        <v>73</v>
      </c>
      <c r="B39" s="4" t="s">
        <v>74</v>
      </c>
      <c r="C39" s="1" t="str">
        <f>IFERROR(__xludf.DUMMYFUNCTION("GOOGLETRANSLATE(A39,""zh"",""en"")"),"Small force continues")</f>
        <v>Small force continues</v>
      </c>
    </row>
    <row r="40" ht="14.25" customHeight="1">
      <c r="A40" s="3" t="s">
        <v>75</v>
      </c>
      <c r="B40" s="4" t="s">
        <v>76</v>
      </c>
      <c r="C40" s="1" t="str">
        <f>IFERROR(__xludf.DUMMYFUNCTION("GOOGLETRANSLATE(A40,""zh"",""en"")"),"Sun and Moon")</f>
        <v>Sun and Moon</v>
      </c>
    </row>
    <row r="41" ht="14.25" customHeight="1">
      <c r="A41" s="3" t="s">
        <v>77</v>
      </c>
      <c r="B41" s="4" t="s">
        <v>78</v>
      </c>
      <c r="C41" s="1" t="str">
        <f>IFERROR(__xludf.DUMMYFUNCTION("GOOGLETRANSLATE(A41,""zh"",""en"")"),"Thirty Constellation")</f>
        <v>Thirty Constellation</v>
      </c>
    </row>
    <row r="42" ht="14.25" customHeight="1">
      <c r="A42" s="3" t="s">
        <v>79</v>
      </c>
      <c r="B42" s="4" t="s">
        <v>80</v>
      </c>
      <c r="C42" s="1" t="str">
        <f>IFERROR(__xludf.DUMMYFUNCTION("GOOGLETRANSLATE(A42,""zh"",""en"")"),"Bodhi Torch theory")</f>
        <v>Bodhi Torch theory</v>
      </c>
    </row>
    <row r="43" ht="14.25" customHeight="1">
      <c r="A43" s="3" t="s">
        <v>81</v>
      </c>
      <c r="B43" s="4" t="s">
        <v>82</v>
      </c>
      <c r="C43" s="1" t="str">
        <f>IFERROR(__xludf.DUMMYFUNCTION("GOOGLETRANSLATE(A43,""zh"",""en"")"),"Enter the state")</f>
        <v>Enter the state</v>
      </c>
    </row>
    <row r="44" ht="14.25" customHeight="1">
      <c r="A44" s="3" t="s">
        <v>83</v>
      </c>
      <c r="B44" s="4" t="s">
        <v>84</v>
      </c>
      <c r="C44" s="1" t="str">
        <f>IFERROR(__xludf.DUMMYFUNCTION("GOOGLETRANSLATE(A44,""zh"",""en"")"),"Mahayana without continuation")</f>
        <v>Mahayana without continuation</v>
      </c>
    </row>
    <row r="45" ht="14.25" customHeight="1">
      <c r="A45" s="3" t="s">
        <v>85</v>
      </c>
      <c r="B45" s="4" t="s">
        <v>84</v>
      </c>
      <c r="C45" s="1" t="str">
        <f>IFERROR(__xludf.DUMMYFUNCTION("GOOGLETRANSLATE(A45,""zh"",""en"")"),"Exactly the Theory of Treasure Sexuality")</f>
        <v>Exactly the Theory of Treasure Sexuality</v>
      </c>
    </row>
    <row r="46" ht="14.25" customHeight="1">
      <c r="A46" s="3" t="s">
        <v>86</v>
      </c>
      <c r="B46" s="4" t="s">
        <v>87</v>
      </c>
      <c r="C46" s="1" t="str">
        <f>IFERROR(__xludf.DUMMYFUNCTION("GOOGLETRANSLATE(A46,""zh"",""en"")"),"Legal world praise")</f>
        <v>Legal world praise</v>
      </c>
    </row>
    <row r="47" ht="14.25" customHeight="1">
      <c r="A47" s="3" t="s">
        <v>88</v>
      </c>
      <c r="B47" s="4" t="s">
        <v>89</v>
      </c>
      <c r="C47" s="1" t="str">
        <f>IFERROR(__xludf.DUMMYFUNCTION("GOOGLETRANSLATE(A47,""zh"",""en"")"),"Mid -view fundamental wisdom")</f>
        <v>Mid -view fundamental wisdom</v>
      </c>
    </row>
    <row r="48" ht="14.25" customHeight="1">
      <c r="A48" s="3" t="s">
        <v>90</v>
      </c>
      <c r="B48" s="4" t="s">
        <v>91</v>
      </c>
      <c r="C48" s="1" t="str">
        <f>IFERROR(__xludf.DUMMYFUNCTION("GOOGLETRANSLATE(A48,""zh"",""en"")"),"Theory")</f>
        <v>Theory</v>
      </c>
    </row>
    <row r="49" ht="14.25" customHeight="1">
      <c r="A49" s="3" t="s">
        <v>92</v>
      </c>
      <c r="B49" s="4" t="s">
        <v>93</v>
      </c>
      <c r="C49" s="1" t="str">
        <f>IFERROR(__xludf.DUMMYFUNCTION("GOOGLETRANSLATE(A49,""zh"",""en"")"),"Deed Buddha")</f>
        <v>Deed Buddha</v>
      </c>
    </row>
    <row r="50" ht="14.25" customHeight="1">
      <c r="A50" s="3" t="s">
        <v>94</v>
      </c>
      <c r="B50" s="4" t="s">
        <v>95</v>
      </c>
      <c r="C50" s="1" t="str">
        <f>IFERROR(__xludf.DUMMYFUNCTION("GOOGLETRANSLATE(A50,""zh"",""en"")"),"Middle -view solemn theory")</f>
        <v>Middle -view solemn theory</v>
      </c>
    </row>
    <row r="51" ht="14.25" customHeight="1">
      <c r="A51" s="3" t="s">
        <v>96</v>
      </c>
      <c r="B51" s="4" t="s">
        <v>97</v>
      </c>
      <c r="C51" s="1" t="str">
        <f>IFERROR(__xludf.DUMMYFUNCTION("GOOGLETRANSLATE(A51,""zh"",""en"")"),"Bodhisattva")</f>
        <v>Bodhisattva</v>
      </c>
    </row>
    <row r="52" ht="14.25" customHeight="1">
      <c r="A52" s="3" t="s">
        <v>98</v>
      </c>
      <c r="B52" s="4" t="s">
        <v>99</v>
      </c>
      <c r="C52" s="1" t="str">
        <f>IFERROR(__xludf.DUMMYFUNCTION("GOOGLETRANSLATE(A52,""zh"",""en"")"),"Sangye Temple Guangzhi. Pakistani association")</f>
        <v>Sangye Temple Guangzhi. Pakistani association</v>
      </c>
    </row>
    <row r="53" ht="14.25" customHeight="1">
      <c r="A53" s="3" t="s">
        <v>100</v>
      </c>
      <c r="B53" s="4" t="s">
        <v>101</v>
      </c>
      <c r="C53" s="1" t="str">
        <f>IFERROR(__xludf.DUMMYFUNCTION("GOOGLETRANSLATE(A53,""zh"",""en"")"),"Different analysis and Zongyi")</f>
        <v>Different analysis and Zongyi</v>
      </c>
    </row>
    <row r="54" ht="14.25" customHeight="1">
      <c r="A54" s="3" t="s">
        <v>102</v>
      </c>
      <c r="B54" s="4" t="s">
        <v>103</v>
      </c>
      <c r="C54" s="1" t="str">
        <f>IFERROR(__xludf.DUMMYFUNCTION("GOOGLETRANSLATE(A54,""zh"",""en"")"),"Gara. Dorje &lt;Three Speed ​​Through Three Years ""Sales")</f>
        <v>Gara. Dorje &lt;Three Speed ​​Through Three Years "Sales</v>
      </c>
    </row>
    <row r="55" ht="14.25" customHeight="1">
      <c r="A55" s="3" t="s">
        <v>104</v>
      </c>
      <c r="B55" s="4" t="s">
        <v>64</v>
      </c>
      <c r="C55" s="1" t="str">
        <f>IFERROR(__xludf.DUMMYFUNCTION("GOOGLETRANSLATE(A55,""zh"",""en"")"),"Lion of Lion")</f>
        <v>Lion of Lion</v>
      </c>
    </row>
    <row r="56" ht="14.25" customHeight="1">
      <c r="A56" s="3" t="s">
        <v>105</v>
      </c>
      <c r="B56" s="4" t="s">
        <v>106</v>
      </c>
      <c r="C56" s="1" t="str">
        <f>IFERROR(__xludf.DUMMYFUNCTION("GOOGLETRANSLATE(A56,""zh"",""en"")"),"Breakfast guidance")</f>
        <v>Breakfast guidance</v>
      </c>
    </row>
    <row r="57" ht="14.25" customHeight="1">
      <c r="A57" s="3" t="s">
        <v>107</v>
      </c>
      <c r="B57" s="4" t="s">
        <v>108</v>
      </c>
      <c r="C57" s="1" t="str">
        <f>IFERROR(__xludf.DUMMYFUNCTION("GOOGLETRANSLATE(A57,""zh"",""en"")"),"Wrath Mother's Wishes")</f>
        <v>Wrath Mother's Wishes</v>
      </c>
    </row>
    <row r="58" ht="14.25" customHeight="1">
      <c r="A58" s="3" t="s">
        <v>109</v>
      </c>
      <c r="B58" s="4" t="s">
        <v>110</v>
      </c>
      <c r="C58" s="1" t="str">
        <f>IFERROR(__xludf.DUMMYFUNCTION("GOOGLETRANSLATE(A58,""zh"",""en"")"),"Harbor Hoh Master. First song")</f>
        <v>Harbor Hoh Master. First song</v>
      </c>
    </row>
    <row r="59" ht="14.25" customHeight="1">
      <c r="A59" s="3" t="s">
        <v>111</v>
      </c>
      <c r="B59" s="4" t="s">
        <v>112</v>
      </c>
      <c r="C59" s="1" t="str">
        <f>IFERROR(__xludf.DUMMYFUNCTION("GOOGLETRANSLATE(A59,""zh"",""en"")"),"Empty line heart drop guidance")</f>
        <v>Empty line heart drop guidance</v>
      </c>
    </row>
    <row r="60" ht="14.25" customHeight="1">
      <c r="A60" s="3" t="s">
        <v>113</v>
      </c>
      <c r="B60" s="4" t="s">
        <v>114</v>
      </c>
      <c r="C60" s="1" t="str">
        <f>IFERROR(__xludf.DUMMYFUNCTION("GOOGLETRANSLATE(A60,""zh"",""en"")"),"Empty line")</f>
        <v>Empty line</v>
      </c>
    </row>
    <row r="61" ht="14.25" customHeight="1">
      <c r="A61" s="3" t="s">
        <v>115</v>
      </c>
      <c r="B61" s="4" t="s">
        <v>116</v>
      </c>
      <c r="C61" s="1" t="str">
        <f>IFERROR(__xludf.DUMMYFUNCTION("GOOGLETRANSLATE(A61,""zh"",""en"")"),"The history of Ningma")</f>
        <v>The history of Ningma</v>
      </c>
    </row>
    <row r="62" ht="14.25" customHeight="1">
      <c r="A62" s="3" t="s">
        <v>117</v>
      </c>
      <c r="B62" s="4" t="s">
        <v>118</v>
      </c>
      <c r="C62" s="1" t="str">
        <f>IFERROR(__xludf.DUMMYFUNCTION("GOOGLETRANSLATE(A62,""zh"",""en"")"),"Self -reality")</f>
        <v>Self -reality</v>
      </c>
    </row>
    <row r="63" ht="14.25" customHeight="1">
      <c r="A63" s="3" t="s">
        <v>119</v>
      </c>
      <c r="B63" s="4" t="s">
        <v>120</v>
      </c>
      <c r="C63" s="1" t="str">
        <f>IFERROR(__xludf.DUMMYFUNCTION("GOOGLETRANSLATE(A63,""zh"",""en"")"),"Mountain Fa Naked Guide")</f>
        <v>Mountain Fa Naked Guide</v>
      </c>
    </row>
    <row r="64" ht="14.25" customHeight="1">
      <c r="A64" s="3" t="s">
        <v>121</v>
      </c>
      <c r="B64" s="4" t="s">
        <v>122</v>
      </c>
      <c r="C64" s="2" t="s">
        <v>123</v>
      </c>
    </row>
    <row r="65" ht="14.25" customHeight="1">
      <c r="A65" s="3" t="s">
        <v>124</v>
      </c>
      <c r="B65" s="4" t="s">
        <v>125</v>
      </c>
      <c r="C65" s="2" t="s">
        <v>126</v>
      </c>
    </row>
    <row r="66" ht="14.25" customHeight="1">
      <c r="A66" s="3" t="s">
        <v>127</v>
      </c>
      <c r="B66" s="6" t="s">
        <v>128</v>
      </c>
      <c r="C66" s="2" t="s">
        <v>129</v>
      </c>
    </row>
    <row r="67" ht="14.25" customHeight="1">
      <c r="A67" s="3" t="s">
        <v>130</v>
      </c>
      <c r="B67" s="4" t="s">
        <v>116</v>
      </c>
      <c r="C67" s="1" t="str">
        <f>IFERROR(__xludf.DUMMYFUNCTION("GOOGLETRANSLATE(A67,""zh"",""en"")"),"History of Ningma School. Rare teaching game sea")</f>
        <v>History of Ningma School. Rare teaching game sea</v>
      </c>
    </row>
    <row r="68" ht="14.25" customHeight="1">
      <c r="A68" s="3" t="s">
        <v>131</v>
      </c>
      <c r="B68" s="4" t="s">
        <v>132</v>
      </c>
      <c r="C68" s="1" t="str">
        <f>IFERROR(__xludf.DUMMYFUNCTION("GOOGLETRANSLATE(A68,""zh"",""en"")"),"autobiography. Shanxing Quanjie")</f>
        <v>autobiography. Shanxing Quanjie</v>
      </c>
    </row>
    <row r="69" ht="14.25" customHeight="1">
      <c r="A69" s="3" t="s">
        <v>133</v>
      </c>
      <c r="B69" s="4" t="s">
        <v>134</v>
      </c>
      <c r="C69" s="2" t="s">
        <v>135</v>
      </c>
    </row>
    <row r="70" ht="14.25" customHeight="1">
      <c r="A70" s="3" t="s">
        <v>136</v>
      </c>
      <c r="B70" s="4" t="s">
        <v>137</v>
      </c>
      <c r="C70" s="2" t="s">
        <v>138</v>
      </c>
    </row>
    <row r="71" ht="14.25" customHeight="1">
      <c r="A71" s="3" t="s">
        <v>139</v>
      </c>
      <c r="B71" s="4" t="s">
        <v>140</v>
      </c>
      <c r="C71" s="2" t="s">
        <v>141</v>
      </c>
    </row>
    <row r="72" ht="14.25" customHeight="1">
      <c r="A72" s="3" t="s">
        <v>142</v>
      </c>
      <c r="B72" s="4" t="s">
        <v>143</v>
      </c>
      <c r="C72" s="1" t="str">
        <f>IFERROR(__xludf.DUMMYFUNCTION("GOOGLETRANSLATE(A72,""zh"",""en"")"),"Entry -based wisdom product interpretation. Clarify the Orb")</f>
        <v>Entry -based wisdom product interpretation. Clarify the Orb</v>
      </c>
    </row>
    <row r="73" ht="14.25" customHeight="1">
      <c r="A73" s="3" t="s">
        <v>144</v>
      </c>
      <c r="B73" s="5" t="s">
        <v>145</v>
      </c>
      <c r="C73" s="1" t="str">
        <f>IFERROR(__xludf.DUMMYFUNCTION("GOOGLETRANSLATE(A73,""zh"",""en"")"),"Answer difficulties. Day and sunlight")</f>
        <v>Answer difficulties. Day and sunlight</v>
      </c>
    </row>
    <row r="74" ht="14.25" customHeight="1">
      <c r="A74" s="3" t="s">
        <v>144</v>
      </c>
      <c r="B74" s="7" t="s">
        <v>146</v>
      </c>
      <c r="C74" s="1" t="str">
        <f>IFERROR(__xludf.DUMMYFUNCTION("GOOGLETRANSLATE(A74,""zh"",""en"")"),"Answer difficulties. Day and sunlight")</f>
        <v>Answer difficulties. Day and sunlight</v>
      </c>
    </row>
    <row r="75" ht="14.25" customHeight="1">
      <c r="A75" s="3" t="s">
        <v>147</v>
      </c>
      <c r="B75" s="4" t="s">
        <v>148</v>
      </c>
      <c r="C75" s="1" t="str">
        <f>IFERROR(__xludf.DUMMYFUNCTION("GOOGLETRANSLATE(A75,""zh"",""en"")"),"Self -argument")</f>
        <v>Self -argument</v>
      </c>
    </row>
    <row r="76" ht="14.25" customHeight="1">
      <c r="A76" s="3" t="s">
        <v>149</v>
      </c>
      <c r="B76" s="4" t="s">
        <v>150</v>
      </c>
      <c r="C76" s="1" t="str">
        <f>IFERROR(__xludf.DUMMYFUNCTION("GOOGLETRANSLATE(A76,""zh"",""en"")"),"Manjushri is a complete wish text")</f>
        <v>Manjushri is a complete wish text</v>
      </c>
    </row>
    <row r="77" ht="14.25" customHeight="1">
      <c r="A77" s="3" t="s">
        <v>151</v>
      </c>
      <c r="B77" s="4" t="s">
        <v>152</v>
      </c>
      <c r="C77" s="1" t="str">
        <f>IFERROR(__xludf.DUMMYFUNCTION("GOOGLETRANSLATE(A77,""zh"",""en"")"),"Zhongyin Darwan liberation")</f>
        <v>Zhongyin Darwan liberation</v>
      </c>
    </row>
    <row r="78" ht="14.25" customHeight="1">
      <c r="A78" s="3" t="s">
        <v>153</v>
      </c>
      <c r="B78" s="4" t="s">
        <v>154</v>
      </c>
      <c r="C78" s="1" t="str">
        <f>IFERROR(__xludf.DUMMYFUNCTION("GOOGLETRANSLATE(A78,""zh"",""en"")"),"Tibetan Life and Death Book")</f>
        <v>Tibetan Life and Death Book</v>
      </c>
    </row>
    <row r="79" ht="14.25" customHeight="1">
      <c r="A79" s="3" t="s">
        <v>155</v>
      </c>
      <c r="B79" s="4" t="s">
        <v>156</v>
      </c>
      <c r="C79" s="1" t="str">
        <f>IFERROR(__xludf.DUMMYFUNCTION("GOOGLETRANSLATE(A79,""zh"",""en"")"),"Biography Linkba Sanxinjin Liang")</f>
        <v>Biography Linkba Sanxinjin Liang</v>
      </c>
    </row>
    <row r="80" ht="14.25" customHeight="1">
      <c r="A80" s="3" t="s">
        <v>157</v>
      </c>
      <c r="B80" s="4" t="s">
        <v>158</v>
      </c>
      <c r="C80" s="1" t="str">
        <f>IFERROR(__xludf.DUMMYFUNCTION("GOOGLETRANSLATE(A80,""zh"",""en"")"),"Zero ink miscellaneous text")</f>
        <v>Zero ink miscellaneous text</v>
      </c>
    </row>
    <row r="81" ht="14.25" customHeight="1">
      <c r="A81" s="3" t="s">
        <v>113</v>
      </c>
      <c r="B81" s="4" t="s">
        <v>159</v>
      </c>
      <c r="C81" s="2" t="s">
        <v>160</v>
      </c>
    </row>
    <row r="82" ht="14.25" customHeight="1">
      <c r="A82" s="3" t="s">
        <v>161</v>
      </c>
      <c r="B82" s="4" t="s">
        <v>162</v>
      </c>
      <c r="C82" s="1" t="str">
        <f>IFERROR(__xludf.DUMMYFUNCTION("GOOGLETRANSLATE(A82,""zh"",""en"")"),"Meditation rest")</f>
        <v>Meditation rest</v>
      </c>
    </row>
    <row r="83" ht="14.25" customHeight="1">
      <c r="A83" s="3" t="s">
        <v>163</v>
      </c>
      <c r="B83" s="4" t="s">
        <v>164</v>
      </c>
      <c r="C83" s="1" t="str">
        <f>IFERROR(__xludf.DUMMYFUNCTION("GOOGLETRANSLATE(A83,""zh"",""en"")"),"Grand Signing Title")</f>
        <v>Grand Signing Title</v>
      </c>
    </row>
    <row r="84" ht="14.25" customHeight="1">
      <c r="A84" s="3" t="s">
        <v>165</v>
      </c>
      <c r="B84" s="5" t="s">
        <v>166</v>
      </c>
      <c r="C84" s="1" t="str">
        <f>IFERROR(__xludf.DUMMYFUNCTION("GOOGLETRANSLATE(A84,""zh"",""en"")"),"Pama Heartdi")</f>
        <v>Pama Heartdi</v>
      </c>
    </row>
    <row r="85" ht="14.25" customHeight="1">
      <c r="A85" s="3" t="s">
        <v>167</v>
      </c>
      <c r="B85" s="4" t="s">
        <v>168</v>
      </c>
      <c r="C85" s="1" t="str">
        <f>IFERROR(__xludf.DUMMYFUNCTION("GOOGLETRANSLATE(A85,""zh"",""en"")"),"The empty line is extremely close")</f>
        <v>The empty line is extremely close</v>
      </c>
    </row>
    <row r="86" ht="14.25" customHeight="1">
      <c r="A86" s="3" t="s">
        <v>169</v>
      </c>
      <c r="B86" s="4" t="s">
        <v>170</v>
      </c>
      <c r="C86" s="2" t="s">
        <v>171</v>
      </c>
    </row>
    <row r="87" ht="14.25" customHeight="1">
      <c r="A87" s="3" t="s">
        <v>172</v>
      </c>
      <c r="B87" s="4" t="s">
        <v>173</v>
      </c>
      <c r="C87" s="1" t="str">
        <f>IFERROR(__xludf.DUMMYFUNCTION("GOOGLETRANSLATE(A87,""zh"",""en"")"),"Reality treasure theory")</f>
        <v>Reality treasure theory</v>
      </c>
    </row>
    <row r="88" ht="14.25" customHeight="1">
      <c r="A88" s="3" t="s">
        <v>174</v>
      </c>
      <c r="B88" s="4" t="s">
        <v>175</v>
      </c>
      <c r="C88" s="1" t="str">
        <f>IFERROR(__xludf.DUMMYFUNCTION("GOOGLETRANSLATE(A88,""zh"",""en"")"),"Dharma Treasure Theory")</f>
        <v>Dharma Treasure Theory</v>
      </c>
    </row>
    <row r="89" ht="14.25" customHeight="1">
      <c r="A89" s="3" t="s">
        <v>176</v>
      </c>
      <c r="B89" s="4" t="s">
        <v>177</v>
      </c>
      <c r="C89" s="1" t="str">
        <f>IFERROR(__xludf.DUMMYFUNCTION("GOOGLETRANSLATE(A89,""zh"",""en"")"),"Shengbao Treasure Theory")</f>
        <v>Shengbao Treasure Theory</v>
      </c>
    </row>
    <row r="90" ht="14.25" customHeight="1">
      <c r="A90" s="3" t="s">
        <v>178</v>
      </c>
      <c r="B90" s="4" t="s">
        <v>179</v>
      </c>
      <c r="C90" s="1" t="str">
        <f>IFERROR(__xludf.DUMMYFUNCTION("GOOGLETRANSLATE(A90,""zh"",""en"")"),"Ruyi Treasure Theory")</f>
        <v>Ruyi Treasure Theory</v>
      </c>
    </row>
    <row r="91" ht="14.25" customHeight="1">
      <c r="A91" s="3" t="s">
        <v>180</v>
      </c>
      <c r="B91" s="5" t="s">
        <v>181</v>
      </c>
      <c r="C91" s="1" t="str">
        <f>IFERROR(__xludf.DUMMYFUNCTION("GOOGLETRANSLATE(A91,""zh"",""en"")"),"Taoist Collection")</f>
        <v>Taoist Collection</v>
      </c>
    </row>
    <row r="92" ht="14.25" customHeight="1">
      <c r="A92" s="3" t="s">
        <v>182</v>
      </c>
      <c r="B92" s="4" t="s">
        <v>183</v>
      </c>
      <c r="C92" s="1" t="str">
        <f>IFERROR(__xludf.DUMMYFUNCTION("GOOGLETRANSLATE(A92,""zh"",""en"")"),"Three Law Eye Decision Theory")</f>
        <v>Three Law Eye Decision Theory</v>
      </c>
    </row>
    <row r="93" ht="14.25" customHeight="1">
      <c r="A93" s="3" t="s">
        <v>184</v>
      </c>
      <c r="B93" s="4" t="s">
        <v>185</v>
      </c>
      <c r="C93" s="1" t="str">
        <f>IFERROR(__xludf.DUMMYFUNCTION("GOOGLETRANSLATE(A93,""zh"",""en"")"),"Thirty -seven Songs of Buddha")</f>
        <v>Thirty -seven Songs of Buddha</v>
      </c>
    </row>
    <row r="94" ht="14.25" customHeight="1">
      <c r="A94" s="3" t="s">
        <v>186</v>
      </c>
      <c r="B94" s="4" t="s">
        <v>187</v>
      </c>
      <c r="C94" s="1" t="str">
        <f>IFERROR(__xludf.DUMMYFUNCTION("GOOGLETRANSLATE(A94,""zh"",""en"")"),"Lotus Rites")</f>
        <v>Lotus Rites</v>
      </c>
    </row>
    <row r="95" ht="14.25" customHeight="1">
      <c r="A95" s="3" t="s">
        <v>157</v>
      </c>
      <c r="B95" s="4" t="s">
        <v>158</v>
      </c>
      <c r="C95" s="1" t="str">
        <f>IFERROR(__xludf.DUMMYFUNCTION("GOOGLETRANSLATE(A95,""zh"",""en"")"),"Zero ink miscellaneous text")</f>
        <v>Zero ink miscellaneous text</v>
      </c>
    </row>
    <row r="96" ht="14.25" customHeight="1">
      <c r="A96" s="3" t="s">
        <v>188</v>
      </c>
      <c r="B96" s="4" t="s">
        <v>189</v>
      </c>
      <c r="C96" s="1" t="str">
        <f>IFERROR(__xludf.DUMMYFUNCTION("GOOGLETRANSLATE(A96,""zh"",""en"")"),"Persuasion Qibao")</f>
        <v>Persuasion Qibao</v>
      </c>
    </row>
    <row r="97" ht="14.25" customHeight="1">
      <c r="A97" s="3" t="s">
        <v>190</v>
      </c>
      <c r="B97" s="4" t="s">
        <v>191</v>
      </c>
      <c r="C97" s="1" t="str">
        <f>IFERROR(__xludf.DUMMYFUNCTION("GOOGLETRANSLATE(A97,""zh"",""en"")"),"Three points")</f>
        <v>Three points</v>
      </c>
    </row>
    <row r="98" ht="14.25" customHeight="1">
      <c r="A98" s="3" t="s">
        <v>192</v>
      </c>
      <c r="B98" s="4" t="s">
        <v>193</v>
      </c>
      <c r="C98" s="1" t="str">
        <f>IFERROR(__xludf.DUMMYFUNCTION("GOOGLETRANSLATE(A98,""zh"",""en"")"),"Master Puxian teaches")</f>
        <v>Master Puxian teaches</v>
      </c>
    </row>
    <row r="99" ht="14.25" customHeight="1">
      <c r="A99" s="3" t="s">
        <v>194</v>
      </c>
      <c r="B99" s="4" t="s">
        <v>195</v>
      </c>
      <c r="C99" s="1" t="str">
        <f>IFERROR(__xludf.DUMMYFUNCTION("GOOGLETRANSLATE(A99,""zh"",""en"")"),"Broken Demonstration")</f>
        <v>Broken Demonstration</v>
      </c>
    </row>
    <row r="100" ht="14.25" customHeight="1">
      <c r="A100" s="3" t="s">
        <v>196</v>
      </c>
      <c r="B100" s="4" t="s">
        <v>197</v>
      </c>
      <c r="C100" s="1" t="str">
        <f>IFERROR(__xludf.DUMMYFUNCTION("GOOGLETRANSLATE(A100,""zh"",""en"")"),"Tips. Melody")</f>
        <v>Tips. Melody</v>
      </c>
    </row>
    <row r="101" ht="14.25" customHeight="1">
      <c r="A101" s="3" t="s">
        <v>198</v>
      </c>
      <c r="B101" s="4" t="s">
        <v>199</v>
      </c>
      <c r="C101" s="1" t="str">
        <f>IFERROR(__xludf.DUMMYFUNCTION("GOOGLETRANSLATE(A101,""zh"",""en"")"),"Mahayana")</f>
        <v>Mahayana</v>
      </c>
    </row>
    <row r="102" ht="14.25" customHeight="1">
      <c r="A102" s="3" t="s">
        <v>200</v>
      </c>
      <c r="B102" s="4" t="s">
        <v>201</v>
      </c>
      <c r="C102" s="1" t="str">
        <f>IFERROR(__xludf.DUMMYFUNCTION("GOOGLETRANSLATE(A102,""zh"",""en"")"),"View Memorandum")</f>
        <v>View Memorandum</v>
      </c>
    </row>
    <row r="103" ht="14.25" customHeight="1">
      <c r="A103" s="3" t="s">
        <v>202</v>
      </c>
      <c r="B103" s="4" t="s">
        <v>203</v>
      </c>
      <c r="C103" s="1" t="str">
        <f>IFERROR(__xludf.DUMMYFUNCTION("GOOGLETRANSLATE(A103,""zh"",""en"")"),"Sakamana")</f>
        <v>Sakamana</v>
      </c>
    </row>
    <row r="104" ht="14.25" customHeight="1">
      <c r="A104" s="3" t="s">
        <v>204</v>
      </c>
      <c r="B104" s="4" t="s">
        <v>205</v>
      </c>
      <c r="C104" s="1" t="str">
        <f>IFERROR(__xludf.DUMMYFUNCTION("GOOGLETRANSLATE(A104,""zh"",""en"")"),"Boda Dabai Tower Anecdotes")</f>
        <v>Boda Dabai Tower Anecdotes</v>
      </c>
    </row>
    <row r="105" ht="14.25" customHeight="1">
      <c r="A105" s="3" t="s">
        <v>206</v>
      </c>
      <c r="B105" s="4" t="s">
        <v>207</v>
      </c>
      <c r="C105" s="1" t="str">
        <f>IFERROR(__xludf.DUMMYFUNCTION("GOOGLETRANSLATE(A105,""zh"",""en"")"),"Dapeng wings")</f>
        <v>Dapeng wings</v>
      </c>
    </row>
    <row r="106" ht="14.25" customHeight="1">
      <c r="A106" s="3" t="s">
        <v>208</v>
      </c>
      <c r="B106" s="4" t="s">
        <v>209</v>
      </c>
      <c r="C106" s="1" t="str">
        <f>IFERROR(__xludf.DUMMYFUNCTION("GOOGLETRANSLATE(A106,""zh"",""en"")"),"Excellent praise")</f>
        <v>Excellent praise</v>
      </c>
    </row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劉洸昕</dc:creator>
</cp:coreProperties>
</file>