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.Leppo\Documents\NCEA_DataInfrastructure\Data\Scripts\"/>
    </mc:Choice>
  </mc:AlternateContent>
  <bookViews>
    <workbookView xWindow="0" yWindow="2400" windowWidth="20490" windowHeight="7755"/>
  </bookViews>
  <sheets>
    <sheet name="Table" sheetId="1" r:id="rId1"/>
    <sheet name="ScriptValues" sheetId="2" r:id="rId2"/>
  </sheets>
  <definedNames>
    <definedName name="myDefault.Flat.Hi">ScriptValues!$B$55</definedName>
    <definedName name="myDefault.Flat.Lo">ScriptValues!$B$56</definedName>
    <definedName name="myDefault.Flat.Tolerance">ScriptValues!$B$57</definedName>
    <definedName name="myDefault.RoC.SD.number">ScriptValues!$B$42</definedName>
    <definedName name="myDefault.RoC.SD.period">ScriptValues!$B$43</definedName>
    <definedName name="myThresh.Flat.Hi.AirBP">ScriptValues!$B$67</definedName>
    <definedName name="myThresh.Flat.Hi.AirTemp">ScriptValues!$B$61</definedName>
    <definedName name="myThresh.Flat.Hi.WaterLevel">ScriptValues!$B$70</definedName>
    <definedName name="myThresh.Flat.Hi.WaterP">ScriptValues!$B$64</definedName>
    <definedName name="myThresh.Flat.Hi.WaterTemp">ScriptValues!$B$58</definedName>
    <definedName name="myThresh.Flat.Lo.AirBP">ScriptValues!$B$68</definedName>
    <definedName name="myThresh.Flat.Lo.AirTemp">ScriptValues!$B$62</definedName>
    <definedName name="myThresh.Flat.Lo.WaterLevel">ScriptValues!$B$71</definedName>
    <definedName name="myThresh.Flat.Lo.WaterP">ScriptValues!$B$65</definedName>
    <definedName name="myThresh.Flat.Lo.WaterTemp">ScriptValues!$B$59</definedName>
    <definedName name="myThresh.Flat.MaxComp">ScriptValues!$B$73</definedName>
    <definedName name="myThresh.Flat.Tolerance.AirBP">ScriptValues!$B$69</definedName>
    <definedName name="myThresh.Flat.Tolerance.AirTemp">ScriptValues!$B$63</definedName>
    <definedName name="myThresh.Flat.Tolerance.WaterLevel">ScriptValues!$B$72</definedName>
    <definedName name="myThresh.Flat.Tolerance.WaterP">ScriptValues!$B$66</definedName>
    <definedName name="myThresh.Flat.Tolerance.WaterTemp">ScriptValues!$B$60</definedName>
    <definedName name="myThresh.Gross.Fail.Hi.AirBP">ScriptValues!$B$15</definedName>
    <definedName name="myThresh.Gross.Fail.Hi.AirTemp">ScriptValues!$B$11</definedName>
    <definedName name="myThresh.Gross.Fail.Hi.WaterLevel">ScriptValues!$B$17</definedName>
    <definedName name="myThresh.Gross.Fail.Hi.WaterP">ScriptValues!$B$13</definedName>
    <definedName name="myThresh.Gross.Fail.Hi.WaterTemp">ScriptValues!$B$9</definedName>
    <definedName name="myThresh.Gross.Fail.Lo.AirBP">ScriptValues!$B$16</definedName>
    <definedName name="myThresh.Gross.Fail.Lo.AirTemp">ScriptValues!$B$12</definedName>
    <definedName name="myThresh.Gross.Fail.Lo.WaterLevel">ScriptValues!$B$18</definedName>
    <definedName name="myThresh.Gross.Fail.Lo.WaterP">ScriptValues!$B$14</definedName>
    <definedName name="myThresh.Gross.Fail.Lo.WaterTemp">ScriptValues!$B$10</definedName>
    <definedName name="myThresh.Gross.Suspect.Hi.AirBP">ScriptValues!$B$26</definedName>
    <definedName name="myThresh.Gross.Suspect.Hi.AirTemp">ScriptValues!$B$22</definedName>
    <definedName name="myThresh.Gross.Suspect.Hi.WaterLevel">ScriptValues!$B$28</definedName>
    <definedName name="myThresh.Gross.Suspect.Hi.WaterP">ScriptValues!$B$24</definedName>
    <definedName name="myThresh.Gross.Suspect.Hi.WaterTemp">ScriptValues!$B$20</definedName>
    <definedName name="myThresh.Gross.Suspect.Lo.AirBP">ScriptValues!$B$27</definedName>
    <definedName name="myThresh.Gross.Suspect.Lo.AirTemp">ScriptValues!$B$23</definedName>
    <definedName name="myThresh.Gross.Suspect.Lo.WaterLevel">ScriptValues!$B$29</definedName>
    <definedName name="myThresh.Gross.Suspect.Lo.WaterP">ScriptValues!$B$25</definedName>
    <definedName name="myThresh.Gross.Suspect.Lo.WaterTemp">ScriptValues!$B$21</definedName>
    <definedName name="myThresh.RoC.SD.number.AirBP">ScriptValues!$B$50</definedName>
    <definedName name="myThresh.RoC.SD.number.AirTemp">ScriptValues!$B$46</definedName>
    <definedName name="myThresh.RoC.SD.number.WaterLevel">ScriptValues!$B$52</definedName>
    <definedName name="myThresh.RoC.SD.number.WaterP">ScriptValues!$B$48</definedName>
    <definedName name="myThresh.RoC.SD.number.WaterTemp">ScriptValues!$B$44</definedName>
    <definedName name="myThresh.Roc.SD.period.AirBP">ScriptValues!$B$51</definedName>
    <definedName name="myThresh.Roc.SD.period.AirTemp">ScriptValues!$B$47</definedName>
    <definedName name="myThresh.Roc.SD.period.WaterLevel">ScriptValues!$B$53</definedName>
    <definedName name="myThresh.Roc.SD.period.WaterP">ScriptValues!$B$49</definedName>
    <definedName name="myThresh.Roc.SD.period.WaterTemp">ScriptValues!$B$45</definedName>
    <definedName name="myThresh.Spike.Hi.AirBP">ScriptValues!$B$37</definedName>
    <definedName name="myThresh.Spike.Hi.AirTemp">ScriptValues!$B$33</definedName>
    <definedName name="myThresh.Spike.Hi.WaterLevel">ScriptValues!$B$39</definedName>
    <definedName name="myThresh.Spike.Hi.WaterP">ScriptValues!$B$35</definedName>
    <definedName name="myThresh.Spike.Hi.WaterTemp">ScriptValues!$B$31</definedName>
    <definedName name="myThresh.Spike.Lo.AirBP">ScriptValues!$B$38</definedName>
    <definedName name="myThresh.Spike.Lo.AirTemp">ScriptValues!$B$34</definedName>
    <definedName name="myThresh.Spike.Lo.WaterLevel">ScriptValues!$B$40</definedName>
    <definedName name="myThresh.Spike.Lo.WaterP">ScriptValues!$B$36</definedName>
    <definedName name="myThresh.Spike.Lo.WaterTemp">ScriptValues!$B$32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I7" i="1"/>
  <c r="G7" i="1"/>
  <c r="E7" i="1"/>
  <c r="C7" i="1"/>
  <c r="B71" i="2" l="1"/>
  <c r="B70" i="2"/>
  <c r="K6" i="1" l="1"/>
  <c r="J6" i="1"/>
  <c r="I6" i="1"/>
  <c r="H6" i="1"/>
  <c r="K5" i="1"/>
  <c r="J5" i="1"/>
  <c r="I5" i="1"/>
  <c r="H5" i="1"/>
  <c r="G6" i="1"/>
  <c r="F6" i="1"/>
  <c r="G5" i="1"/>
  <c r="F5" i="1"/>
  <c r="K8" i="1" l="1"/>
  <c r="I8" i="1"/>
  <c r="H8" i="1"/>
  <c r="G8" i="1"/>
  <c r="D8" i="1"/>
  <c r="E6" i="1"/>
  <c r="D6" i="1"/>
  <c r="E5" i="1"/>
  <c r="D5" i="1"/>
  <c r="C6" i="1"/>
  <c r="C5" i="1"/>
  <c r="B6" i="1"/>
  <c r="B5" i="1"/>
  <c r="B53" i="2"/>
  <c r="B52" i="2"/>
  <c r="B51" i="2"/>
  <c r="B50" i="2"/>
  <c r="B49" i="2"/>
  <c r="B48" i="2"/>
  <c r="B47" i="2"/>
  <c r="B45" i="2"/>
  <c r="B46" i="2"/>
  <c r="B44" i="2"/>
  <c r="F8" i="1"/>
  <c r="B68" i="2"/>
  <c r="B67" i="2"/>
  <c r="B65" i="2"/>
  <c r="B64" i="2"/>
  <c r="J8" i="1" s="1"/>
  <c r="B62" i="2"/>
  <c r="E8" i="1" s="1"/>
  <c r="B61" i="2"/>
  <c r="B59" i="2"/>
  <c r="C8" i="1" s="1"/>
  <c r="B58" i="2"/>
  <c r="B73" i="2" s="1"/>
  <c r="B8" i="1" l="1"/>
</calcChain>
</file>

<file path=xl/sharedStrings.xml><?xml version="1.0" encoding="utf-8"?>
<sst xmlns="http://schemas.openxmlformats.org/spreadsheetml/2006/main" count="108" uniqueCount="97">
  <si>
    <t>Gross</t>
  </si>
  <si>
    <t>Water Temp</t>
  </si>
  <si>
    <t>Fail</t>
  </si>
  <si>
    <t>Suspect</t>
  </si>
  <si>
    <t>Air Temp</t>
  </si>
  <si>
    <t>Water Level</t>
  </si>
  <si>
    <t>Water Pressure</t>
  </si>
  <si>
    <t>Air (Barometric) Pressure</t>
  </si>
  <si>
    <t>Spike</t>
  </si>
  <si>
    <t>Rate of Change</t>
  </si>
  <si>
    <t>Flat Line</t>
  </si>
  <si>
    <t xml:space="preserve">Fail </t>
  </si>
  <si>
    <t xml:space="preserve">*gross test for water level would need to be adjusted for each site </t>
  </si>
  <si>
    <t>Values from "UserDefinedValue.R"</t>
  </si>
  <si>
    <t>#####################################################################</t>
  </si>
  <si>
    <t># QC Tests and Calculations</t>
  </si>
  <si>
    <t># Data Quality Flag Thresholds</t>
  </si>
  <si>
    <t>## Gross Min/Max, Fail (equipment)</t>
  </si>
  <si>
    <t>## Gross Min/Max, Suspect (extreme)</t>
  </si>
  <si>
    <t>## Spike thresholds (absolute change)</t>
  </si>
  <si>
    <t>## Rate of Change (relative change)</t>
  </si>
  <si>
    <t>## No Change (flat-line)</t>
  </si>
  <si>
    <t>#################################################################</t>
  </si>
  <si>
    <t xml:space="preserve">myThresh.Gross.Fail.Hi.WaterLevel </t>
  </si>
  <si>
    <t xml:space="preserve">myThresh.Gross.Fail.Lo.WaterLevel </t>
  </si>
  <si>
    <t xml:space="preserve">myThresh.Gross.Suspect.Hi.WaterLevel </t>
  </si>
  <si>
    <t xml:space="preserve">myThresh.Gross.Suspect.Lo.WaterLevel </t>
  </si>
  <si>
    <t xml:space="preserve">myDefault.RoC.SD.period   </t>
  </si>
  <si>
    <t xml:space="preserve">myThresh.RoC.SD.number.WaterTemp  </t>
  </si>
  <si>
    <t xml:space="preserve">myThresh.Roc.SD.period.WaterTemp  </t>
  </si>
  <si>
    <t xml:space="preserve">myThresh.RoC.SD.number.AirTemp    </t>
  </si>
  <si>
    <t xml:space="preserve">myThresh.Roc.SD.period.AirTemp    </t>
  </si>
  <si>
    <t xml:space="preserve">myThresh.RoC.SD.number.WaterP    </t>
  </si>
  <si>
    <t xml:space="preserve">myThresh.Roc.SD.period.WaterP    </t>
  </si>
  <si>
    <t xml:space="preserve">myThresh.RoC.SD.number.AirBP      </t>
  </si>
  <si>
    <t xml:space="preserve">myThresh.Roc.SD.period.AirBP      </t>
  </si>
  <si>
    <t xml:space="preserve">myThresh.RoC.SD.number.WaterLevel </t>
  </si>
  <si>
    <t xml:space="preserve">myThresh.Roc.SD.period.WaterLevel </t>
  </si>
  <si>
    <t xml:space="preserve">myDefault.Flat.Hi         </t>
  </si>
  <si>
    <t xml:space="preserve">myDefault.Flat.Lo         </t>
  </si>
  <si>
    <t xml:space="preserve">myDefault.Flat.Tolerance  </t>
  </si>
  <si>
    <t xml:space="preserve">myThresh.Flat.Hi.WaterTemp          </t>
  </si>
  <si>
    <t xml:space="preserve">myThresh.Flat.Lo.WaterTemp          </t>
  </si>
  <si>
    <t xml:space="preserve">myThresh.Flat.Tolerance.WaterTemp   </t>
  </si>
  <si>
    <t xml:space="preserve">myThresh.Flat.Hi.AirTemp            </t>
  </si>
  <si>
    <t xml:space="preserve">myThresh.Flat.Lo.AirTemp            </t>
  </si>
  <si>
    <t xml:space="preserve">myThresh.Flat.Tolerance.AirTemp     </t>
  </si>
  <si>
    <t xml:space="preserve">myThresh.Flat.Hi.WaterP            </t>
  </si>
  <si>
    <t xml:space="preserve">myThresh.Flat.Lo.WaterP            </t>
  </si>
  <si>
    <t xml:space="preserve">myThresh.Flat.Tolerance.WaterP     </t>
  </si>
  <si>
    <t xml:space="preserve">myThresh.Flat.Hi.AirBP              </t>
  </si>
  <si>
    <t xml:space="preserve">myThresh.Flat.Lo.AirBP              </t>
  </si>
  <si>
    <t xml:space="preserve">myThresh.Flat.Tolerance.AirBP       </t>
  </si>
  <si>
    <t xml:space="preserve">myThresh.Flat.Hi.WaterLevel         </t>
  </si>
  <si>
    <t xml:space="preserve">myThresh.Flat.Lo.WaterLevel         </t>
  </si>
  <si>
    <t xml:space="preserve">myThresh.Flat.Tolerance.WaterLevel  </t>
  </si>
  <si>
    <t xml:space="preserve">myThresh.Flat.MaxComp     </t>
  </si>
  <si>
    <t>myThresh.Gross.Fail.Hi.WaterTemp</t>
  </si>
  <si>
    <t>myThresh.Gross.Fail.Lo.WaterTemp</t>
  </si>
  <si>
    <t>myThresh.Gross.Fail.Hi.AirTemp</t>
  </si>
  <si>
    <t>myThresh.Gross.Fail.Lo.AirTemp</t>
  </si>
  <si>
    <t>myThresh.Gross.Fail.Hi.WaterP</t>
  </si>
  <si>
    <t>myThresh.Gross.Fail.Lo.WaterP</t>
  </si>
  <si>
    <t>myThresh.Gross.Fail.Hi.AirBP</t>
  </si>
  <si>
    <t>myThresh.Gross.Fail.Lo.AirBP</t>
  </si>
  <si>
    <t>myThresh.Gross.Suspect.Hi.WaterTemp</t>
  </si>
  <si>
    <t>myThresh.Gross.Suspect.Lo.WaterTemp</t>
  </si>
  <si>
    <t>myThresh.Gross.Suspect.Hi.AirTemp</t>
  </si>
  <si>
    <t>myThresh.Gross.Suspect.Lo.AirTemp</t>
  </si>
  <si>
    <t>myThresh.Gross.Suspect.Hi.WaterP</t>
  </si>
  <si>
    <t>myThresh.Gross.Suspect.Lo.WaterP</t>
  </si>
  <si>
    <t>myThresh.Gross.Suspect.Hi.AirBP</t>
  </si>
  <si>
    <t>myThresh.Gross.Suspect.Lo.AirBP</t>
  </si>
  <si>
    <t>myThresh.Spike.Hi.WaterTemp</t>
  </si>
  <si>
    <t>myThresh.Spike.Lo.WaterTemp</t>
  </si>
  <si>
    <t>myThresh.Spike.Hi.AirTemp</t>
  </si>
  <si>
    <t>myThresh.Spike.Lo.AirTemp</t>
  </si>
  <si>
    <t>myThresh.Spike.Hi.WaterP</t>
  </si>
  <si>
    <t>myThresh.Spike.Lo.WaterP</t>
  </si>
  <si>
    <t>myThresh.Spike.Hi.AirBP</t>
  </si>
  <si>
    <t>myThresh.Spike.Lo.AirBP</t>
  </si>
  <si>
    <t>myThresh.Spike.Hi.WaterLevel</t>
  </si>
  <si>
    <t>myThresh.Spike.Lo.WaterLevel</t>
  </si>
  <si>
    <t/>
  </si>
  <si>
    <t>myDefault.RoC.SD.number</t>
  </si>
  <si>
    <t xml:space="preserve"> #hours</t>
  </si>
  <si>
    <t xml:space="preserve">     # no longer used (only check for negative values for WaterLevel)</t>
  </si>
  <si>
    <t xml:space="preserve">    # no longer used (only check for negative values for WaterLevel)</t>
  </si>
  <si>
    <t># no longer used (only check for negative values for WaterLevel)</t>
  </si>
  <si>
    <t xml:space="preserve"> # no longer used (only check for negative values for WaterLevel)</t>
  </si>
  <si>
    <t># maximum is myThresh.Flat.MaxComp</t>
  </si>
  <si>
    <t>formulas</t>
  </si>
  <si>
    <t>values</t>
  </si>
  <si>
    <t># set to one sigdig less than measurements.  Check with fivenum(x)</t>
  </si>
  <si>
    <t>Adjusted Table uses formulas on the next page</t>
  </si>
  <si>
    <t>So can modify the units and the table auto updates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</si>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</sst>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3" fillId="0" borderId="3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/>
    <xf numFmtId="0" fontId="3" fillId="0" borderId="3" xfId="1"/>
    <xf numFmtId="0" fontId="0" fillId="0" borderId="0" xfId="0" applyFill="1" applyBorder="1" applyAlignment="1">
      <alignment vertical="center"/>
    </xf>
    <xf numFmtId="0" fontId="0" fillId="3" borderId="0" xfId="0" applyFill="1"/>
    <xf numFmtId="0" fontId="1" fillId="0" borderId="0" xfId="0" applyFont="1"/>
    <xf numFmtId="0" fontId="0" fillId="0" borderId="0" xfId="0" applyFill="1"/>
    <xf numFmtId="0" fontId="0" fillId="4" borderId="0" xfId="0" applyFill="1"/>
    <xf numFmtId="0" fontId="1" fillId="0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L3" sqref="L3"/>
    </sheetView>
  </sheetViews>
  <sheetFormatPr defaultRowHeight="15" x14ac:dyDescent="0.25"/>
  <cols>
    <col min="1" max="1" width="15.140625" customWidth="1"/>
    <col min="2" max="2" width="22" customWidth="1"/>
    <col min="3" max="3" width="22.140625" customWidth="1"/>
    <col min="4" max="4" width="21.85546875" customWidth="1"/>
    <col min="5" max="5" width="19.85546875" customWidth="1"/>
    <col min="6" max="7" width="14.85546875" customWidth="1"/>
    <col min="8" max="8" width="20" customWidth="1"/>
    <col min="9" max="9" width="17.7109375" customWidth="1"/>
    <col min="10" max="10" width="17.85546875" customWidth="1"/>
    <col min="11" max="11" width="17.42578125" customWidth="1"/>
  </cols>
  <sheetData>
    <row r="1" spans="1:12" x14ac:dyDescent="0.25">
      <c r="A1" s="17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18" t="s">
        <v>95</v>
      </c>
      <c r="B2" s="19"/>
      <c r="C2" s="19"/>
      <c r="D2" s="1"/>
      <c r="E2" s="1"/>
      <c r="F2" s="1"/>
      <c r="G2" s="1"/>
      <c r="H2" s="1"/>
      <c r="I2" s="1"/>
      <c r="J2" s="1"/>
      <c r="K2" s="1"/>
      <c r="L2" s="1"/>
    </row>
    <row r="3" spans="1:12" x14ac:dyDescent="0.25">
      <c r="B3" s="20" t="s">
        <v>1</v>
      </c>
      <c r="C3" s="20"/>
      <c r="D3" s="20" t="s">
        <v>4</v>
      </c>
      <c r="E3" s="20"/>
      <c r="F3" s="20" t="s">
        <v>5</v>
      </c>
      <c r="G3" s="20"/>
      <c r="H3" s="20" t="s">
        <v>6</v>
      </c>
      <c r="I3" s="20"/>
      <c r="J3" s="20" t="s">
        <v>7</v>
      </c>
      <c r="K3" s="20"/>
    </row>
    <row r="4" spans="1:12" x14ac:dyDescent="0.25">
      <c r="B4" s="2" t="s">
        <v>11</v>
      </c>
      <c r="C4" s="2" t="s">
        <v>3</v>
      </c>
      <c r="D4" s="2" t="s">
        <v>2</v>
      </c>
      <c r="E4" s="2" t="s">
        <v>3</v>
      </c>
      <c r="F4" s="2" t="s">
        <v>2</v>
      </c>
      <c r="G4" s="2" t="s">
        <v>3</v>
      </c>
      <c r="H4" s="2" t="s">
        <v>2</v>
      </c>
      <c r="I4" s="2" t="s">
        <v>3</v>
      </c>
      <c r="J4" s="2" t="s">
        <v>2</v>
      </c>
      <c r="K4" s="2" t="s">
        <v>3</v>
      </c>
    </row>
    <row r="5" spans="1:12" x14ac:dyDescent="0.25">
      <c r="A5" s="5" t="s">
        <v>0</v>
      </c>
      <c r="B5" s="16" t="str">
        <f>"&gt;"&amp;myThresh.Gross.Fail.Hi.WaterTemp&amp;"°C or &lt;"&amp;myThresh.Gross.Fail.Lo.WaterTemp&amp;"°C"</f>
        <v>&gt;30°C or &lt;-2°C</v>
      </c>
      <c r="C5" s="16" t="str">
        <f>"&gt;"&amp;myThresh.Gross.Fail.Hi.WaterTemp&amp;"°C or &lt;"&amp;myThresh.Gross.Fail.Lo.WaterTemp&amp;"°C"</f>
        <v>&gt;30°C or &lt;-2°C</v>
      </c>
      <c r="D5" s="16" t="str">
        <f>"&gt;"&amp;myThresh.Gross.Fail.Hi.AirTemp&amp;"°C or &lt;"&amp;myThresh.Gross.Fail.Lo.AirTemp&amp;"°C"</f>
        <v>&gt;35°C or &lt;-25°C</v>
      </c>
      <c r="E5" s="16" t="str">
        <f>"&gt;"&amp;myThresh.Gross.Fail.Hi.AirTemp&amp;"°C or &lt;"&amp;myThresh.Gross.Fail.Lo.AirTemp&amp;"°C"</f>
        <v>&gt;35°C or &lt;-25°C</v>
      </c>
      <c r="F5" s="16" t="str">
        <f>"&gt;"&amp;myThresh.Gross.Fail.Hi.WaterLevel&amp;" ft or &lt;"&amp;myThresh.Gross.Fail.Lo.WaterLevel&amp;" ft"</f>
        <v>&gt;6 ft or &lt;-1 ft</v>
      </c>
      <c r="G5" s="16" t="str">
        <f>"&gt;"&amp;myThresh.Gross.Fail.Hi.WaterLevel&amp;" ft or &lt;"&amp;myThresh.Gross.Fail.Lo.WaterLevel&amp;" ft"</f>
        <v>&gt;6 ft or &lt;-1 ft</v>
      </c>
      <c r="H5" s="16" t="str">
        <f>"&gt;"&amp;myThresh.Gross.Fail.Hi.AirBP&amp;" psi or &lt;"&amp;myThresh.Gross.Fail.Lo.AirBP&amp;" psi"</f>
        <v>&gt;17 psi or &lt;11 psi</v>
      </c>
      <c r="I5" s="16" t="str">
        <f>"&gt;"&amp;myThresh.Gross.Fail.Hi.AirBP&amp;" psi or &lt;"&amp;myThresh.Gross.Fail.Lo.AirBP&amp;" psi"</f>
        <v>&gt;17 psi or &lt;11 psi</v>
      </c>
      <c r="J5" s="16" t="str">
        <f>"&gt;"&amp;myThresh.Gross.Fail.Hi.WaterP&amp;" psi or &lt;"&amp;myThresh.Gross.Fail.Lo.WaterP&amp;" psi"</f>
        <v>&gt;17 psi or &lt;11 psi</v>
      </c>
      <c r="K5" s="16" t="str">
        <f>"&gt;"&amp;myThresh.Gross.Fail.Hi.WaterP&amp;" psi or &lt;"&amp;myThresh.Gross.Fail.Lo.WaterP&amp;" psi"</f>
        <v>&gt;17 psi or &lt;11 psi</v>
      </c>
    </row>
    <row r="6" spans="1:12" x14ac:dyDescent="0.25">
      <c r="A6" s="5" t="s">
        <v>8</v>
      </c>
      <c r="B6" s="3" t="str">
        <f>"≥"&amp;myThresh.Spike.Hi.WaterTemp&amp;"°C (±)"</f>
        <v>≥10°C (±)</v>
      </c>
      <c r="C6" s="3" t="str">
        <f>"≥"&amp;myThresh.Spike.Lo.WaterTemp&amp;"°C (±)"</f>
        <v>≥5°C (±)</v>
      </c>
      <c r="D6" s="3" t="str">
        <f>"≥"&amp;myThresh.Spike.Hi.AirTemp&amp;"°C (±)"</f>
        <v>≥10°C (±)</v>
      </c>
      <c r="E6" s="3" t="str">
        <f>"≥"&amp;myThresh.Spike.Lo.AirTemp&amp;"°C (±)"</f>
        <v>≥5°C (±)</v>
      </c>
      <c r="F6" s="3" t="str">
        <f>"≥"&amp;myThresh.Spike.Hi.WaterLevel&amp;" ft (±)"</f>
        <v>≥5 ft (±)</v>
      </c>
      <c r="G6" s="3" t="str">
        <f>"≥"&amp;myThresh.Spike.Lo.WaterLevel&amp;" ft (±)"</f>
        <v>≥3 ft (±)</v>
      </c>
      <c r="H6" s="3" t="str">
        <f>"≥"&amp;myThresh.Spike.Hi.AirBP&amp;" psi (±)"</f>
        <v>≥5 psi (±)</v>
      </c>
      <c r="I6" s="3" t="str">
        <f>"≥"&amp;myThresh.Spike.Lo.AirBP&amp;" psi (±)"</f>
        <v>≥3 psi (±)</v>
      </c>
      <c r="J6" s="3" t="str">
        <f>"≥"&amp;myThresh.Spike.Hi.WaterP&amp;" psi (±)"</f>
        <v>≥5 psi (±)</v>
      </c>
      <c r="K6" s="3" t="str">
        <f>"≥"&amp;myThresh.Spike.Lo.WaterP&amp;" psi (±)"</f>
        <v>≥3 psi (±)</v>
      </c>
    </row>
    <row r="7" spans="1:12" ht="30" x14ac:dyDescent="0.25">
      <c r="A7" s="5" t="s">
        <v>9</v>
      </c>
      <c r="B7" s="21" t="s">
        <v>96</v>
      </c>
      <c r="C7" s="22" t="str">
        <f>"≥"&amp;myThresh.RoC.SD.number.WaterTemp&amp;" stdev within "&amp;myThresh.Roc.SD.period.WaterTemp&amp;" hrs"</f>
        <v>≥3 stdev within 25 hrs</v>
      </c>
      <c r="D7" s="21" t="s">
        <v>96</v>
      </c>
      <c r="E7" s="22" t="str">
        <f>"≥"&amp;myThresh.RoC.SD.number.AirTemp&amp;" stdev within "&amp;myThresh.Roc.SD.period.AirTemp&amp;" hrs"</f>
        <v>≥3 stdev within 25 hrs</v>
      </c>
      <c r="F7" s="21" t="s">
        <v>96</v>
      </c>
      <c r="G7" s="22" t="str">
        <f>"≥"&amp;myThresh.RoC.SD.number.WaterLevel&amp;" stdev within "&amp;myThresh.Roc.SD.period.WaterLevel&amp;" hrs"</f>
        <v>≥3 stdev within 25 hrs</v>
      </c>
      <c r="H7" s="21" t="s">
        <v>96</v>
      </c>
      <c r="I7" s="22" t="str">
        <f>"≥"&amp;myThresh.RoC.SD.number.AirBP&amp;" stdev within "&amp;myThresh.Roc.SD.period.AirBP&amp;" hrs"</f>
        <v>≥3 stdev within 25 hrs</v>
      </c>
      <c r="J7" s="21" t="s">
        <v>96</v>
      </c>
      <c r="K7" s="22" t="str">
        <f>"≥"&amp;myThresh.RoC.SD.number.WaterP&amp;" stdev within "&amp;myThresh.Roc.SD.period.WaterP&amp;" hrs"</f>
        <v>≥3 stdev within 25 hrs</v>
      </c>
    </row>
    <row r="8" spans="1:12" ht="75" x14ac:dyDescent="0.25">
      <c r="A8" s="5" t="s">
        <v>10</v>
      </c>
      <c r="B8" s="4" t="str">
        <f>"&gt;"&amp;myThresh.Flat.Hi.WaterTemp&amp;" consecutive measurements within "&amp;myThresh.Flat.Tolerance.WaterTemp&amp;" units of one another"</f>
        <v>&gt;15 consecutive measurements within 0.01 units of one another</v>
      </c>
      <c r="C8" s="4" t="str">
        <f>"&gt;"&amp;myThresh.Flat.Lo.WaterTemp&amp;" consecutive measurements within "&amp;myThresh.Flat.Tolerance.WaterTemp&amp;" units of one another"</f>
        <v>&gt;10 consecutive measurements within 0.01 units of one another</v>
      </c>
      <c r="D8" s="4" t="str">
        <f>"&gt;"&amp;myThresh.Flat.Hi.AirTemp&amp;" consecutive measurements within "&amp;myThresh.Flat.Tolerance.AirTemp&amp;" units of one another"</f>
        <v>&gt;15 consecutive measurements within 0.01 units of one another</v>
      </c>
      <c r="E8" s="4" t="str">
        <f>"&gt;"&amp;myThresh.Flat.Lo.AirTemp&amp;" consecutive measurements within "&amp;myThresh.Flat.Tolerance.AirTemp&amp;" units of one another"</f>
        <v>&gt;10 consecutive measurements within 0.01 units of one another</v>
      </c>
      <c r="F8" s="4" t="str">
        <f>"&gt;"&amp;myThresh.Flat.Hi.WaterLevel&amp;" consecutive measurements within "&amp;myThresh.Flat.Tolerance.WaterLevel&amp;" units of one another"</f>
        <v>&gt;30 consecutive measurements within 0 units of one another</v>
      </c>
      <c r="G8" s="4" t="str">
        <f>"&gt;"&amp;myThresh.Flat.Lo.WaterLevel&amp;" consecutive measurements within "&amp;myThresh.Flat.Tolerance.WaterLevel&amp;" units of one another"</f>
        <v>&gt;20 consecutive measurements within 0 units of one another</v>
      </c>
      <c r="H8" s="4" t="str">
        <f>"&gt;"&amp;myThresh.Flat.Hi.AirBP&amp;" consecutive measurements within "&amp;myThresh.Flat.Tolerance.AirBP&amp;" units of one another"</f>
        <v>&gt;15 consecutive measurements within 0.001 units of one another</v>
      </c>
      <c r="I8" s="4" t="str">
        <f>"&gt;"&amp;myThresh.Flat.Lo.AirBP&amp;" consecutive measurements within "&amp;myThresh.Flat.Tolerance.AirBP&amp;" units of one another"</f>
        <v>&gt;10 consecutive measurements within 0.001 units of one another</v>
      </c>
      <c r="J8" s="4" t="str">
        <f>"&gt;"&amp;myThresh.Flat.Hi.WaterP&amp;" consecutive measurements within "&amp;myThresh.Flat.Tolerance.WaterP&amp;" units of one another"</f>
        <v>&gt;15 consecutive measurements within 0.001 units of one another</v>
      </c>
      <c r="K8" s="4" t="str">
        <f>"&gt;"&amp;myThresh.Flat.Lo.WaterP&amp;" consecutive measurements within "&amp;myThresh.Flat.Tolerance.WaterP&amp;" units of one another"</f>
        <v>&gt;10 consecutive measurements within 0.001 units of one another</v>
      </c>
    </row>
    <row r="10" spans="1:12" x14ac:dyDescent="0.25">
      <c r="A10" s="6" t="s">
        <v>12</v>
      </c>
    </row>
    <row r="11" spans="1:12" x14ac:dyDescent="0.25">
      <c r="A11" s="9"/>
    </row>
  </sheetData>
  <mergeCells count="5">
    <mergeCell ref="B3:C3"/>
    <mergeCell ref="D3:E3"/>
    <mergeCell ref="F3:G3"/>
    <mergeCell ref="H3:I3"/>
    <mergeCell ref="J3:K3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pane ySplit="4" topLeftCell="A57" activePane="bottomLeft" state="frozen"/>
      <selection pane="bottomLeft" activeCell="A3" sqref="A3"/>
    </sheetView>
  </sheetViews>
  <sheetFormatPr defaultRowHeight="15" x14ac:dyDescent="0.25"/>
  <cols>
    <col min="1" max="1" width="37.28515625" customWidth="1"/>
  </cols>
  <sheetData>
    <row r="1" spans="1:5" ht="20.25" thickBot="1" x14ac:dyDescent="0.35">
      <c r="A1" s="8" t="s">
        <v>13</v>
      </c>
      <c r="B1" s="8"/>
      <c r="C1" s="8"/>
      <c r="D1" s="8"/>
      <c r="E1" s="8"/>
    </row>
    <row r="2" spans="1:5" ht="15.75" thickTop="1" x14ac:dyDescent="0.25">
      <c r="A2" s="7">
        <v>42437</v>
      </c>
    </row>
    <row r="3" spans="1:5" x14ac:dyDescent="0.25">
      <c r="A3" s="13" t="s">
        <v>91</v>
      </c>
    </row>
    <row r="4" spans="1:5" x14ac:dyDescent="0.25">
      <c r="A4" s="10" t="s">
        <v>92</v>
      </c>
    </row>
    <row r="5" spans="1:5" x14ac:dyDescent="0.25">
      <c r="A5" t="s">
        <v>14</v>
      </c>
    </row>
    <row r="6" spans="1:5" x14ac:dyDescent="0.25">
      <c r="A6" s="15" t="s">
        <v>15</v>
      </c>
    </row>
    <row r="7" spans="1:5" x14ac:dyDescent="0.25">
      <c r="A7" s="11" t="s">
        <v>16</v>
      </c>
    </row>
    <row r="8" spans="1:5" x14ac:dyDescent="0.25">
      <c r="A8" s="11" t="s">
        <v>17</v>
      </c>
    </row>
    <row r="9" spans="1:5" x14ac:dyDescent="0.25">
      <c r="A9" s="12" t="s">
        <v>57</v>
      </c>
      <c r="B9" s="10">
        <v>30</v>
      </c>
    </row>
    <row r="10" spans="1:5" x14ac:dyDescent="0.25">
      <c r="A10" s="12" t="s">
        <v>58</v>
      </c>
      <c r="B10" s="10">
        <v>-2</v>
      </c>
    </row>
    <row r="11" spans="1:5" x14ac:dyDescent="0.25">
      <c r="A11" s="12" t="s">
        <v>59</v>
      </c>
      <c r="B11" s="10">
        <v>35</v>
      </c>
    </row>
    <row r="12" spans="1:5" x14ac:dyDescent="0.25">
      <c r="A12" s="12" t="s">
        <v>60</v>
      </c>
      <c r="B12" s="10">
        <v>-25</v>
      </c>
    </row>
    <row r="13" spans="1:5" x14ac:dyDescent="0.25">
      <c r="A13" s="12" t="s">
        <v>61</v>
      </c>
      <c r="B13" s="10">
        <v>17</v>
      </c>
    </row>
    <row r="14" spans="1:5" x14ac:dyDescent="0.25">
      <c r="A14" s="12" t="s">
        <v>62</v>
      </c>
      <c r="B14" s="10">
        <v>11</v>
      </c>
    </row>
    <row r="15" spans="1:5" x14ac:dyDescent="0.25">
      <c r="A15" s="12" t="s">
        <v>63</v>
      </c>
      <c r="B15" s="10">
        <v>17</v>
      </c>
    </row>
    <row r="16" spans="1:5" x14ac:dyDescent="0.25">
      <c r="A16" s="12" t="s">
        <v>64</v>
      </c>
      <c r="B16" s="10">
        <v>11</v>
      </c>
    </row>
    <row r="17" spans="1:3" x14ac:dyDescent="0.25">
      <c r="A17" s="12" t="s">
        <v>23</v>
      </c>
      <c r="B17" s="10">
        <v>6</v>
      </c>
      <c r="C17" t="s">
        <v>86</v>
      </c>
    </row>
    <row r="18" spans="1:3" x14ac:dyDescent="0.25">
      <c r="A18" s="12" t="s">
        <v>24</v>
      </c>
      <c r="B18" s="10">
        <v>-1</v>
      </c>
      <c r="C18" t="s">
        <v>87</v>
      </c>
    </row>
    <row r="19" spans="1:3" x14ac:dyDescent="0.25">
      <c r="A19" s="14" t="s">
        <v>18</v>
      </c>
    </row>
    <row r="20" spans="1:3" x14ac:dyDescent="0.25">
      <c r="A20" s="12" t="s">
        <v>65</v>
      </c>
      <c r="B20" s="10">
        <v>25</v>
      </c>
    </row>
    <row r="21" spans="1:3" x14ac:dyDescent="0.25">
      <c r="A21" s="12" t="s">
        <v>66</v>
      </c>
      <c r="B21" s="10">
        <v>-1</v>
      </c>
    </row>
    <row r="22" spans="1:3" x14ac:dyDescent="0.25">
      <c r="A22" s="12" t="s">
        <v>67</v>
      </c>
      <c r="B22" s="10">
        <v>30</v>
      </c>
    </row>
    <row r="23" spans="1:3" x14ac:dyDescent="0.25">
      <c r="A23" s="12" t="s">
        <v>68</v>
      </c>
      <c r="B23" s="10">
        <v>-20</v>
      </c>
    </row>
    <row r="24" spans="1:3" x14ac:dyDescent="0.25">
      <c r="A24" s="12" t="s">
        <v>69</v>
      </c>
      <c r="B24" s="10">
        <v>16</v>
      </c>
    </row>
    <row r="25" spans="1:3" x14ac:dyDescent="0.25">
      <c r="A25" s="12" t="s">
        <v>70</v>
      </c>
      <c r="B25" s="10">
        <v>12</v>
      </c>
    </row>
    <row r="26" spans="1:3" x14ac:dyDescent="0.25">
      <c r="A26" s="12" t="s">
        <v>71</v>
      </c>
      <c r="B26" s="10">
        <v>16</v>
      </c>
    </row>
    <row r="27" spans="1:3" x14ac:dyDescent="0.25">
      <c r="A27" s="12" t="s">
        <v>72</v>
      </c>
      <c r="B27" s="10">
        <v>12</v>
      </c>
    </row>
    <row r="28" spans="1:3" x14ac:dyDescent="0.25">
      <c r="A28" s="12" t="s">
        <v>25</v>
      </c>
      <c r="B28" s="10">
        <v>5</v>
      </c>
      <c r="C28" t="s">
        <v>88</v>
      </c>
    </row>
    <row r="29" spans="1:3" x14ac:dyDescent="0.25">
      <c r="A29" s="12" t="s">
        <v>26</v>
      </c>
      <c r="B29" s="10">
        <v>0</v>
      </c>
      <c r="C29" t="s">
        <v>89</v>
      </c>
    </row>
    <row r="30" spans="1:3" x14ac:dyDescent="0.25">
      <c r="A30" s="11" t="s">
        <v>19</v>
      </c>
    </row>
    <row r="31" spans="1:3" x14ac:dyDescent="0.25">
      <c r="A31" s="12" t="s">
        <v>73</v>
      </c>
      <c r="B31" s="10">
        <v>10</v>
      </c>
    </row>
    <row r="32" spans="1:3" x14ac:dyDescent="0.25">
      <c r="A32" s="12" t="s">
        <v>74</v>
      </c>
      <c r="B32" s="10">
        <v>5</v>
      </c>
    </row>
    <row r="33" spans="1:3" x14ac:dyDescent="0.25">
      <c r="A33" s="12" t="s">
        <v>75</v>
      </c>
      <c r="B33" s="10">
        <v>10</v>
      </c>
    </row>
    <row r="34" spans="1:3" x14ac:dyDescent="0.25">
      <c r="A34" s="12" t="s">
        <v>76</v>
      </c>
      <c r="B34" s="10">
        <v>5</v>
      </c>
    </row>
    <row r="35" spans="1:3" x14ac:dyDescent="0.25">
      <c r="A35" s="12" t="s">
        <v>77</v>
      </c>
      <c r="B35" s="10">
        <v>5</v>
      </c>
    </row>
    <row r="36" spans="1:3" x14ac:dyDescent="0.25">
      <c r="A36" s="12" t="s">
        <v>78</v>
      </c>
      <c r="B36" s="10">
        <v>3</v>
      </c>
    </row>
    <row r="37" spans="1:3" x14ac:dyDescent="0.25">
      <c r="A37" s="12" t="s">
        <v>79</v>
      </c>
      <c r="B37" s="10">
        <v>5</v>
      </c>
    </row>
    <row r="38" spans="1:3" x14ac:dyDescent="0.25">
      <c r="A38" s="12" t="s">
        <v>80</v>
      </c>
      <c r="B38" s="10">
        <v>3</v>
      </c>
    </row>
    <row r="39" spans="1:3" x14ac:dyDescent="0.25">
      <c r="A39" s="12" t="s">
        <v>81</v>
      </c>
      <c r="B39" s="10">
        <v>5</v>
      </c>
    </row>
    <row r="40" spans="1:3" x14ac:dyDescent="0.25">
      <c r="A40" s="12" t="s">
        <v>82</v>
      </c>
      <c r="B40" s="10">
        <v>3</v>
      </c>
    </row>
    <row r="41" spans="1:3" x14ac:dyDescent="0.25">
      <c r="A41" s="11" t="s">
        <v>20</v>
      </c>
      <c r="B41" t="s">
        <v>83</v>
      </c>
    </row>
    <row r="42" spans="1:3" x14ac:dyDescent="0.25">
      <c r="A42" s="12" t="s">
        <v>84</v>
      </c>
      <c r="B42" s="10">
        <v>3</v>
      </c>
    </row>
    <row r="43" spans="1:3" x14ac:dyDescent="0.25">
      <c r="A43" s="12" t="s">
        <v>27</v>
      </c>
      <c r="B43" s="10">
        <v>25</v>
      </c>
      <c r="C43" t="s">
        <v>85</v>
      </c>
    </row>
    <row r="44" spans="1:3" x14ac:dyDescent="0.25">
      <c r="A44" s="12" t="s">
        <v>28</v>
      </c>
      <c r="B44" s="13">
        <f>myDefault.RoC.SD.number</f>
        <v>3</v>
      </c>
    </row>
    <row r="45" spans="1:3" x14ac:dyDescent="0.25">
      <c r="A45" s="12" t="s">
        <v>29</v>
      </c>
      <c r="B45" s="13">
        <f>myDefault.RoC.SD.period</f>
        <v>25</v>
      </c>
    </row>
    <row r="46" spans="1:3" x14ac:dyDescent="0.25">
      <c r="A46" s="12" t="s">
        <v>30</v>
      </c>
      <c r="B46" s="13">
        <f>myDefault.RoC.SD.number</f>
        <v>3</v>
      </c>
    </row>
    <row r="47" spans="1:3" x14ac:dyDescent="0.25">
      <c r="A47" s="12" t="s">
        <v>31</v>
      </c>
      <c r="B47" s="13">
        <f>myDefault.RoC.SD.period</f>
        <v>25</v>
      </c>
    </row>
    <row r="48" spans="1:3" x14ac:dyDescent="0.25">
      <c r="A48" s="12" t="s">
        <v>32</v>
      </c>
      <c r="B48" s="13">
        <f>myDefault.RoC.SD.number</f>
        <v>3</v>
      </c>
    </row>
    <row r="49" spans="1:3" x14ac:dyDescent="0.25">
      <c r="A49" s="12" t="s">
        <v>33</v>
      </c>
      <c r="B49" s="13">
        <f>myDefault.RoC.SD.period</f>
        <v>25</v>
      </c>
    </row>
    <row r="50" spans="1:3" x14ac:dyDescent="0.25">
      <c r="A50" s="12" t="s">
        <v>34</v>
      </c>
      <c r="B50" s="13">
        <f>myDefault.RoC.SD.number</f>
        <v>3</v>
      </c>
    </row>
    <row r="51" spans="1:3" x14ac:dyDescent="0.25">
      <c r="A51" s="12" t="s">
        <v>35</v>
      </c>
      <c r="B51" s="13">
        <f>myDefault.RoC.SD.period</f>
        <v>25</v>
      </c>
    </row>
    <row r="52" spans="1:3" x14ac:dyDescent="0.25">
      <c r="A52" s="12" t="s">
        <v>36</v>
      </c>
      <c r="B52" s="13">
        <f>myDefault.RoC.SD.number</f>
        <v>3</v>
      </c>
    </row>
    <row r="53" spans="1:3" x14ac:dyDescent="0.25">
      <c r="A53" s="12" t="s">
        <v>37</v>
      </c>
      <c r="B53" s="13">
        <f>myDefault.RoC.SD.period</f>
        <v>25</v>
      </c>
    </row>
    <row r="54" spans="1:3" x14ac:dyDescent="0.25">
      <c r="A54" s="11" t="s">
        <v>21</v>
      </c>
    </row>
    <row r="55" spans="1:3" x14ac:dyDescent="0.25">
      <c r="A55" s="12" t="s">
        <v>38</v>
      </c>
      <c r="B55" s="10">
        <v>15</v>
      </c>
      <c r="C55" t="s">
        <v>90</v>
      </c>
    </row>
    <row r="56" spans="1:3" x14ac:dyDescent="0.25">
      <c r="A56" s="12" t="s">
        <v>39</v>
      </c>
      <c r="B56" s="10">
        <v>10</v>
      </c>
    </row>
    <row r="57" spans="1:3" x14ac:dyDescent="0.25">
      <c r="A57" s="12" t="s">
        <v>40</v>
      </c>
      <c r="B57" s="10">
        <v>0.01</v>
      </c>
      <c r="C57" s="12" t="s">
        <v>93</v>
      </c>
    </row>
    <row r="58" spans="1:3" x14ac:dyDescent="0.25">
      <c r="A58" s="12" t="s">
        <v>41</v>
      </c>
      <c r="B58" s="13">
        <f>myDefault.Flat.Hi</f>
        <v>15</v>
      </c>
    </row>
    <row r="59" spans="1:3" x14ac:dyDescent="0.25">
      <c r="A59" s="12" t="s">
        <v>42</v>
      </c>
      <c r="B59" s="13">
        <f>myDefault.Flat.Lo</f>
        <v>10</v>
      </c>
    </row>
    <row r="60" spans="1:3" x14ac:dyDescent="0.25">
      <c r="A60" s="12" t="s">
        <v>43</v>
      </c>
      <c r="B60" s="10">
        <v>0.01</v>
      </c>
    </row>
    <row r="61" spans="1:3" x14ac:dyDescent="0.25">
      <c r="A61" s="12" t="s">
        <v>44</v>
      </c>
      <c r="B61" s="13">
        <f>myDefault.Flat.Hi</f>
        <v>15</v>
      </c>
    </row>
    <row r="62" spans="1:3" x14ac:dyDescent="0.25">
      <c r="A62" s="12" t="s">
        <v>45</v>
      </c>
      <c r="B62" s="13">
        <f>myDefault.Flat.Lo</f>
        <v>10</v>
      </c>
    </row>
    <row r="63" spans="1:3" x14ac:dyDescent="0.25">
      <c r="A63" s="12" t="s">
        <v>46</v>
      </c>
      <c r="B63" s="10">
        <v>0.01</v>
      </c>
    </row>
    <row r="64" spans="1:3" x14ac:dyDescent="0.25">
      <c r="A64" s="12" t="s">
        <v>47</v>
      </c>
      <c r="B64" s="13">
        <f>myDefault.Flat.Hi</f>
        <v>15</v>
      </c>
    </row>
    <row r="65" spans="1:2" x14ac:dyDescent="0.25">
      <c r="A65" s="12" t="s">
        <v>48</v>
      </c>
      <c r="B65" s="13">
        <f>myDefault.Flat.Lo</f>
        <v>10</v>
      </c>
    </row>
    <row r="66" spans="1:2" x14ac:dyDescent="0.25">
      <c r="A66" s="12" t="s">
        <v>49</v>
      </c>
      <c r="B66" s="10">
        <v>1E-3</v>
      </c>
    </row>
    <row r="67" spans="1:2" x14ac:dyDescent="0.25">
      <c r="A67" s="12" t="s">
        <v>50</v>
      </c>
      <c r="B67" s="13">
        <f>myDefault.Flat.Hi</f>
        <v>15</v>
      </c>
    </row>
    <row r="68" spans="1:2" x14ac:dyDescent="0.25">
      <c r="A68" s="12" t="s">
        <v>51</v>
      </c>
      <c r="B68" s="13">
        <f>myDefault.Flat.Lo</f>
        <v>10</v>
      </c>
    </row>
    <row r="69" spans="1:2" x14ac:dyDescent="0.25">
      <c r="A69" s="12" t="s">
        <v>52</v>
      </c>
      <c r="B69" s="10">
        <v>1E-3</v>
      </c>
    </row>
    <row r="70" spans="1:2" x14ac:dyDescent="0.25">
      <c r="A70" s="12" t="s">
        <v>53</v>
      </c>
      <c r="B70" s="13">
        <f>myDefault.Flat.Hi * 2</f>
        <v>30</v>
      </c>
    </row>
    <row r="71" spans="1:2" x14ac:dyDescent="0.25">
      <c r="A71" s="12" t="s">
        <v>54</v>
      </c>
      <c r="B71" s="13">
        <f>myDefault.Flat.Lo * 2</f>
        <v>20</v>
      </c>
    </row>
    <row r="72" spans="1:2" x14ac:dyDescent="0.25">
      <c r="A72" s="12" t="s">
        <v>55</v>
      </c>
      <c r="B72" s="10">
        <v>0</v>
      </c>
    </row>
    <row r="73" spans="1:2" x14ac:dyDescent="0.25">
      <c r="A73" s="12" t="s">
        <v>56</v>
      </c>
      <c r="B73" s="13">
        <f>MAX(myThresh.Flat.Hi.WaterTemp,myThresh.Flat.Hi.AirTemp,myThresh.Flat.Hi.WaterP,myThresh.Flat.Hi.AirBP,myThresh.Flat.Hi.WaterLevel)</f>
        <v>30</v>
      </c>
    </row>
    <row r="74" spans="1:2" x14ac:dyDescent="0.25">
      <c r="A7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61</vt:i4>
      </vt:variant>
    </vt:vector>
  </HeadingPairs>
  <TitlesOfParts>
    <vt:vector size="63" baseType="lpstr">
      <vt:lpstr>Table</vt:lpstr>
      <vt:lpstr>ScriptValues</vt:lpstr>
      <vt:lpstr>myDefault.Flat.Hi</vt:lpstr>
      <vt:lpstr>myDefault.Flat.Lo</vt:lpstr>
      <vt:lpstr>myDefault.Flat.Tolerance</vt:lpstr>
      <vt:lpstr>myDefault.RoC.SD.number</vt:lpstr>
      <vt:lpstr>myDefault.RoC.SD.period</vt:lpstr>
      <vt:lpstr>myThresh.Flat.Hi.AirBP</vt:lpstr>
      <vt:lpstr>myThresh.Flat.Hi.AirTemp</vt:lpstr>
      <vt:lpstr>myThresh.Flat.Hi.WaterLevel</vt:lpstr>
      <vt:lpstr>myThresh.Flat.Hi.WaterP</vt:lpstr>
      <vt:lpstr>myThresh.Flat.Hi.WaterTemp</vt:lpstr>
      <vt:lpstr>myThresh.Flat.Lo.AirBP</vt:lpstr>
      <vt:lpstr>myThresh.Flat.Lo.AirTemp</vt:lpstr>
      <vt:lpstr>myThresh.Flat.Lo.WaterLevel</vt:lpstr>
      <vt:lpstr>myThresh.Flat.Lo.WaterP</vt:lpstr>
      <vt:lpstr>myThresh.Flat.Lo.WaterTemp</vt:lpstr>
      <vt:lpstr>myThresh.Flat.MaxComp</vt:lpstr>
      <vt:lpstr>myThresh.Flat.Tolerance.AirBP</vt:lpstr>
      <vt:lpstr>myThresh.Flat.Tolerance.AirTemp</vt:lpstr>
      <vt:lpstr>myThresh.Flat.Tolerance.WaterLevel</vt:lpstr>
      <vt:lpstr>myThresh.Flat.Tolerance.WaterP</vt:lpstr>
      <vt:lpstr>myThresh.Flat.Tolerance.WaterTemp</vt:lpstr>
      <vt:lpstr>myThresh.Gross.Fail.Hi.AirBP</vt:lpstr>
      <vt:lpstr>myThresh.Gross.Fail.Hi.AirTemp</vt:lpstr>
      <vt:lpstr>myThresh.Gross.Fail.Hi.WaterLevel</vt:lpstr>
      <vt:lpstr>myThresh.Gross.Fail.Hi.WaterP</vt:lpstr>
      <vt:lpstr>myThresh.Gross.Fail.Hi.WaterTemp</vt:lpstr>
      <vt:lpstr>myThresh.Gross.Fail.Lo.AirBP</vt:lpstr>
      <vt:lpstr>myThresh.Gross.Fail.Lo.AirTemp</vt:lpstr>
      <vt:lpstr>myThresh.Gross.Fail.Lo.WaterLevel</vt:lpstr>
      <vt:lpstr>myThresh.Gross.Fail.Lo.WaterP</vt:lpstr>
      <vt:lpstr>myThresh.Gross.Fail.Lo.WaterTemp</vt:lpstr>
      <vt:lpstr>myThresh.Gross.Suspect.Hi.AirBP</vt:lpstr>
      <vt:lpstr>myThresh.Gross.Suspect.Hi.AirTemp</vt:lpstr>
      <vt:lpstr>myThresh.Gross.Suspect.Hi.WaterLevel</vt:lpstr>
      <vt:lpstr>myThresh.Gross.Suspect.Hi.WaterP</vt:lpstr>
      <vt:lpstr>myThresh.Gross.Suspect.Hi.WaterTemp</vt:lpstr>
      <vt:lpstr>myThresh.Gross.Suspect.Lo.AirBP</vt:lpstr>
      <vt:lpstr>myThresh.Gross.Suspect.Lo.AirTemp</vt:lpstr>
      <vt:lpstr>myThresh.Gross.Suspect.Lo.WaterLevel</vt:lpstr>
      <vt:lpstr>myThresh.Gross.Suspect.Lo.WaterP</vt:lpstr>
      <vt:lpstr>myThresh.Gross.Suspect.Lo.WaterTemp</vt:lpstr>
      <vt:lpstr>myThresh.RoC.SD.number.AirBP</vt:lpstr>
      <vt:lpstr>myThresh.RoC.SD.number.AirTemp</vt:lpstr>
      <vt:lpstr>myThresh.RoC.SD.number.WaterLevel</vt:lpstr>
      <vt:lpstr>myThresh.RoC.SD.number.WaterP</vt:lpstr>
      <vt:lpstr>myThresh.RoC.SD.number.WaterTemp</vt:lpstr>
      <vt:lpstr>myThresh.Roc.SD.period.AirBP</vt:lpstr>
      <vt:lpstr>myThresh.Roc.SD.period.AirTemp</vt:lpstr>
      <vt:lpstr>myThresh.Roc.SD.period.WaterLevel</vt:lpstr>
      <vt:lpstr>myThresh.Roc.SD.period.WaterP</vt:lpstr>
      <vt:lpstr>myThresh.Roc.SD.period.WaterTemp</vt:lpstr>
      <vt:lpstr>myThresh.Spike.Hi.AirBP</vt:lpstr>
      <vt:lpstr>myThresh.Spike.Hi.AirTemp</vt:lpstr>
      <vt:lpstr>myThresh.Spike.Hi.WaterLevel</vt:lpstr>
      <vt:lpstr>myThresh.Spike.Hi.WaterP</vt:lpstr>
      <vt:lpstr>myThresh.Spike.Hi.WaterTemp</vt:lpstr>
      <vt:lpstr>myThresh.Spike.Lo.AirBP</vt:lpstr>
      <vt:lpstr>myThresh.Spike.Lo.AirTemp</vt:lpstr>
      <vt:lpstr>myThresh.Spike.Lo.WaterLevel</vt:lpstr>
      <vt:lpstr>myThresh.Spike.Lo.WaterP</vt:lpstr>
      <vt:lpstr>myThresh.Spike.Lo.WaterTemp</vt:lpstr>
    </vt:vector>
  </TitlesOfParts>
  <Company>Tetra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Leppo, Erik</cp:lastModifiedBy>
  <dcterms:created xsi:type="dcterms:W3CDTF">2016-02-11T03:25:57Z</dcterms:created>
  <dcterms:modified xsi:type="dcterms:W3CDTF">2016-04-20T18:05:02Z</dcterms:modified>
</cp:coreProperties>
</file>