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2315" windowHeight="9840" activeTab="2"/>
  </bookViews>
  <sheets>
    <sheet name="Prix" sheetId="2" r:id="rId1"/>
    <sheet name="Ref" sheetId="10" r:id="rId2"/>
    <sheet name="Test_BunViet_csv" sheetId="9" r:id="rId3"/>
  </sheets>
  <definedNames>
    <definedName name="_xlnm._FilterDatabase" localSheetId="1" hidden="1">Ref!$A$1:$AK$14</definedName>
    <definedName name="_xlnm._FilterDatabase" localSheetId="2" hidden="1">Test_BunViet_csv!$A$1:$AK$14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9" l="1"/>
  <c r="AK10" i="9" l="1"/>
  <c r="AJ2" i="10" l="1"/>
  <c r="AJ3" i="10"/>
  <c r="AJ4" i="10"/>
  <c r="AJ5" i="10"/>
  <c r="AJ6" i="10"/>
  <c r="AJ7" i="10"/>
  <c r="AJ8" i="10"/>
  <c r="AJ9" i="10"/>
  <c r="AJ10" i="10"/>
  <c r="AJ11" i="10"/>
  <c r="AJ12" i="10"/>
  <c r="AJ13" i="10"/>
  <c r="F14" i="10"/>
  <c r="AG13" i="10"/>
  <c r="AD13" i="10"/>
  <c r="AA13" i="10"/>
  <c r="X13" i="10"/>
  <c r="U13" i="10"/>
  <c r="R13" i="10"/>
  <c r="O13" i="10"/>
  <c r="L13" i="10"/>
  <c r="I13" i="10"/>
  <c r="F13" i="10"/>
  <c r="AG12" i="10"/>
  <c r="AD12" i="10"/>
  <c r="AA12" i="10"/>
  <c r="X12" i="10"/>
  <c r="U12" i="10"/>
  <c r="R12" i="10"/>
  <c r="O12" i="10"/>
  <c r="L12" i="10"/>
  <c r="I12" i="10"/>
  <c r="F12" i="10"/>
  <c r="AG11" i="10"/>
  <c r="AD11" i="10"/>
  <c r="AA11" i="10"/>
  <c r="X11" i="10"/>
  <c r="U11" i="10"/>
  <c r="R11" i="10"/>
  <c r="O11" i="10"/>
  <c r="L11" i="10"/>
  <c r="I11" i="10"/>
  <c r="F11" i="10"/>
  <c r="AG10" i="10"/>
  <c r="AD10" i="10"/>
  <c r="AA10" i="10"/>
  <c r="X10" i="10"/>
  <c r="U10" i="10"/>
  <c r="R10" i="10"/>
  <c r="O10" i="10"/>
  <c r="L10" i="10"/>
  <c r="I10" i="10"/>
  <c r="F10" i="10"/>
  <c r="AG9" i="10"/>
  <c r="AD9" i="10"/>
  <c r="AA9" i="10"/>
  <c r="X9" i="10"/>
  <c r="U9" i="10"/>
  <c r="R9" i="10"/>
  <c r="O9" i="10"/>
  <c r="L9" i="10"/>
  <c r="I9" i="10"/>
  <c r="F9" i="10"/>
  <c r="AG8" i="10"/>
  <c r="AD8" i="10"/>
  <c r="AA8" i="10"/>
  <c r="X8" i="10"/>
  <c r="U8" i="10"/>
  <c r="R8" i="10"/>
  <c r="O8" i="10"/>
  <c r="L8" i="10"/>
  <c r="I8" i="10"/>
  <c r="F8" i="10"/>
  <c r="AG7" i="10"/>
  <c r="AD7" i="10"/>
  <c r="AA7" i="10"/>
  <c r="X7" i="10"/>
  <c r="U7" i="10"/>
  <c r="R7" i="10"/>
  <c r="O7" i="10"/>
  <c r="L7" i="10"/>
  <c r="I7" i="10"/>
  <c r="F7" i="10"/>
  <c r="AG6" i="10"/>
  <c r="AD6" i="10"/>
  <c r="AA6" i="10"/>
  <c r="X6" i="10"/>
  <c r="U6" i="10"/>
  <c r="R6" i="10"/>
  <c r="O6" i="10"/>
  <c r="L6" i="10"/>
  <c r="I6" i="10"/>
  <c r="F6" i="10"/>
  <c r="AG5" i="10"/>
  <c r="AD5" i="10"/>
  <c r="AA5" i="10"/>
  <c r="X5" i="10"/>
  <c r="U5" i="10"/>
  <c r="R5" i="10"/>
  <c r="O5" i="10"/>
  <c r="L5" i="10"/>
  <c r="I5" i="10"/>
  <c r="F5" i="10"/>
  <c r="AG4" i="10"/>
  <c r="AD4" i="10"/>
  <c r="AA4" i="10"/>
  <c r="X4" i="10"/>
  <c r="U4" i="10"/>
  <c r="R4" i="10"/>
  <c r="O4" i="10"/>
  <c r="L4" i="10"/>
  <c r="I4" i="10"/>
  <c r="F4" i="10"/>
  <c r="AG3" i="10"/>
  <c r="AD3" i="10"/>
  <c r="AA3" i="10"/>
  <c r="X3" i="10"/>
  <c r="U3" i="10"/>
  <c r="R3" i="10"/>
  <c r="O3" i="10"/>
  <c r="L3" i="10"/>
  <c r="I3" i="10"/>
  <c r="F3" i="10"/>
  <c r="AG2" i="10"/>
  <c r="AD2" i="10"/>
  <c r="AA2" i="10"/>
  <c r="X2" i="10"/>
  <c r="U2" i="10"/>
  <c r="R2" i="10"/>
  <c r="O2" i="10"/>
  <c r="L2" i="10"/>
  <c r="I2" i="10"/>
  <c r="F2" i="10"/>
  <c r="B2" i="10"/>
  <c r="AK4" i="9"/>
  <c r="AK5" i="9"/>
  <c r="AK3" i="9"/>
  <c r="AK2" i="9"/>
  <c r="F3" i="9"/>
  <c r="F4" i="9"/>
  <c r="F5" i="9"/>
  <c r="F6" i="9"/>
  <c r="F7" i="9"/>
  <c r="F8" i="9"/>
  <c r="F9" i="9"/>
  <c r="AJ9" i="9"/>
  <c r="AG9" i="9"/>
  <c r="AD9" i="9"/>
  <c r="AA9" i="9"/>
  <c r="X9" i="9"/>
  <c r="U9" i="9"/>
  <c r="R9" i="9"/>
  <c r="O9" i="9"/>
  <c r="L9" i="9"/>
  <c r="I9" i="9"/>
  <c r="B9" i="9"/>
  <c r="AJ8" i="9"/>
  <c r="AG8" i="9"/>
  <c r="AD8" i="9"/>
  <c r="AA8" i="9"/>
  <c r="X8" i="9"/>
  <c r="U8" i="9"/>
  <c r="R8" i="9"/>
  <c r="O8" i="9"/>
  <c r="L8" i="9"/>
  <c r="I8" i="9"/>
  <c r="B8" i="9"/>
  <c r="AJ7" i="9"/>
  <c r="AG7" i="9"/>
  <c r="AD7" i="9"/>
  <c r="AA7" i="9"/>
  <c r="X7" i="9"/>
  <c r="U7" i="9"/>
  <c r="R7" i="9"/>
  <c r="O7" i="9"/>
  <c r="L7" i="9"/>
  <c r="I7" i="9"/>
  <c r="AJ6" i="9"/>
  <c r="AG6" i="9"/>
  <c r="AD6" i="9"/>
  <c r="AA6" i="9"/>
  <c r="X6" i="9"/>
  <c r="U6" i="9"/>
  <c r="R6" i="9"/>
  <c r="O6" i="9"/>
  <c r="L6" i="9"/>
  <c r="I6" i="9"/>
  <c r="B6" i="9"/>
  <c r="AJ5" i="9"/>
  <c r="AG5" i="9"/>
  <c r="AD5" i="9"/>
  <c r="AA5" i="9"/>
  <c r="X5" i="9"/>
  <c r="U5" i="9"/>
  <c r="R5" i="9"/>
  <c r="O5" i="9"/>
  <c r="L5" i="9"/>
  <c r="I5" i="9"/>
  <c r="B5" i="9"/>
  <c r="AJ4" i="9"/>
  <c r="AG4" i="9"/>
  <c r="AD4" i="9"/>
  <c r="AA4" i="9"/>
  <c r="X4" i="9"/>
  <c r="U4" i="9"/>
  <c r="R4" i="9"/>
  <c r="O4" i="9"/>
  <c r="L4" i="9"/>
  <c r="I4" i="9"/>
  <c r="B4" i="9"/>
  <c r="AJ3" i="9"/>
  <c r="AG3" i="9"/>
  <c r="AD3" i="9"/>
  <c r="AA3" i="9"/>
  <c r="X3" i="9"/>
  <c r="U3" i="9"/>
  <c r="R3" i="9"/>
  <c r="O3" i="9"/>
  <c r="L3" i="9"/>
  <c r="I3" i="9"/>
  <c r="B3" i="9"/>
  <c r="AJ2" i="9"/>
  <c r="AG2" i="9"/>
  <c r="AD2" i="9"/>
  <c r="AA2" i="9"/>
  <c r="X2" i="9"/>
  <c r="U2" i="9"/>
  <c r="R2" i="9"/>
  <c r="O2" i="9"/>
  <c r="L2" i="9"/>
  <c r="I2" i="9"/>
  <c r="F2" i="9"/>
  <c r="B2" i="9"/>
  <c r="D6" i="2"/>
  <c r="C6" i="2"/>
  <c r="AK12" i="10" l="1"/>
  <c r="AK4" i="10"/>
  <c r="AK6" i="10"/>
  <c r="AK2" i="10"/>
  <c r="AK7" i="10"/>
  <c r="AK8" i="10"/>
  <c r="AK10" i="10"/>
  <c r="AK3" i="10"/>
  <c r="AK5" i="10"/>
  <c r="AK9" i="10"/>
  <c r="AK11" i="10"/>
  <c r="AK13" i="10"/>
  <c r="AK8" i="9"/>
  <c r="AK9" i="9"/>
  <c r="AK6" i="9"/>
  <c r="AK7" i="9"/>
</calcChain>
</file>

<file path=xl/sharedStrings.xml><?xml version="1.0" encoding="utf-8"?>
<sst xmlns="http://schemas.openxmlformats.org/spreadsheetml/2006/main" count="128" uniqueCount="47">
  <si>
    <t>COM</t>
  </si>
  <si>
    <t>MiTron</t>
  </si>
  <si>
    <t>MiXao</t>
  </si>
  <si>
    <t>SOUPE</t>
  </si>
  <si>
    <t>NEMS</t>
  </si>
  <si>
    <t>SALAD</t>
  </si>
  <si>
    <t>ROULEAU</t>
  </si>
  <si>
    <t>DESSERTS</t>
  </si>
  <si>
    <t>BOISSONS</t>
  </si>
  <si>
    <t>b</t>
  </si>
  <si>
    <t>ll</t>
  </si>
  <si>
    <t>s</t>
  </si>
  <si>
    <t>pc</t>
  </si>
  <si>
    <t>Q</t>
  </si>
  <si>
    <t>P</t>
  </si>
  <si>
    <t>Total</t>
  </si>
  <si>
    <t>Ses</t>
  </si>
  <si>
    <t>Types</t>
  </si>
  <si>
    <t>bb</t>
  </si>
  <si>
    <t>y</t>
  </si>
  <si>
    <t>cv</t>
  </si>
  <si>
    <t>BB</t>
  </si>
  <si>
    <t>BBN</t>
  </si>
  <si>
    <t>v</t>
  </si>
  <si>
    <t>FracNum</t>
  </si>
  <si>
    <t>07122023-0-01</t>
  </si>
  <si>
    <t>07122023-0-02</t>
  </si>
  <si>
    <t>07122023-0-03</t>
  </si>
  <si>
    <t>07122023-0-04</t>
  </si>
  <si>
    <t>07122023-0-05</t>
  </si>
  <si>
    <t>bl</t>
  </si>
  <si>
    <t>kcv</t>
  </si>
  <si>
    <t>Entre</t>
  </si>
  <si>
    <t>Salad</t>
  </si>
  <si>
    <t>Salad_vegan</t>
  </si>
  <si>
    <t>Rouleau</t>
  </si>
  <si>
    <t>Nem</t>
  </si>
  <si>
    <t>Plats</t>
  </si>
  <si>
    <t>MI</t>
  </si>
  <si>
    <t>Soupe</t>
  </si>
  <si>
    <t>DESSERT</t>
  </si>
  <si>
    <t>Boissons</t>
  </si>
  <si>
    <t>sd/e/eg</t>
  </si>
  <si>
    <t>jf</t>
  </si>
  <si>
    <t>bc</t>
  </si>
  <si>
    <t>p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</si>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</sst>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8</xdr:row>
      <xdr:rowOff>57150</xdr:rowOff>
    </xdr:from>
    <xdr:ext cx="1233158" cy="264560"/>
    <xdr:sp macro="" textlink="">
      <xdr:nvSpPr>
        <xdr:cNvPr id="2" name="TextBox 1"/>
        <xdr:cNvSpPr txBox="1"/>
      </xdr:nvSpPr>
      <xdr:spPr>
        <a:xfrm>
          <a:off x="5038725" y="1581150"/>
          <a:ext cx="1233158" cy="26456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07-12-2023 : 1h30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N6" sqref="N6"/>
    </sheetView>
  </sheetViews>
  <sheetFormatPr defaultRowHeight="15" x14ac:dyDescent="0.25"/>
  <sheetData>
    <row r="1" spans="1:4" x14ac:dyDescent="0.25">
      <c r="A1" t="s">
        <v>32</v>
      </c>
      <c r="B1" t="s">
        <v>36</v>
      </c>
      <c r="C1">
        <v>3.9</v>
      </c>
    </row>
    <row r="2" spans="1:4" x14ac:dyDescent="0.25">
      <c r="B2" t="s">
        <v>33</v>
      </c>
      <c r="C2">
        <v>7.9</v>
      </c>
    </row>
    <row r="3" spans="1:4" x14ac:dyDescent="0.25">
      <c r="B3" t="s">
        <v>34</v>
      </c>
      <c r="C3">
        <v>3.9</v>
      </c>
    </row>
    <row r="4" spans="1:4" x14ac:dyDescent="0.25">
      <c r="B4" t="s">
        <v>35</v>
      </c>
      <c r="C4">
        <v>2.5</v>
      </c>
    </row>
    <row r="5" spans="1:4" x14ac:dyDescent="0.25">
      <c r="A5" t="s">
        <v>37</v>
      </c>
      <c r="B5" t="s">
        <v>21</v>
      </c>
      <c r="C5">
        <v>9.5</v>
      </c>
      <c r="D5">
        <v>11.9</v>
      </c>
    </row>
    <row r="6" spans="1:4" x14ac:dyDescent="0.25">
      <c r="B6" t="s">
        <v>22</v>
      </c>
      <c r="C6">
        <f>C5+C1</f>
        <v>13.4</v>
      </c>
      <c r="D6">
        <f>D5+C1</f>
        <v>15.8</v>
      </c>
    </row>
    <row r="7" spans="1:4" x14ac:dyDescent="0.25">
      <c r="B7" t="s">
        <v>0</v>
      </c>
      <c r="C7">
        <v>11</v>
      </c>
    </row>
    <row r="8" spans="1:4" x14ac:dyDescent="0.25">
      <c r="B8" t="s">
        <v>38</v>
      </c>
      <c r="C8">
        <v>11</v>
      </c>
    </row>
    <row r="9" spans="1:4" x14ac:dyDescent="0.25">
      <c r="B9" t="s">
        <v>39</v>
      </c>
      <c r="C9">
        <v>11.5</v>
      </c>
    </row>
    <row r="10" spans="1:4" x14ac:dyDescent="0.25">
      <c r="A10" t="s">
        <v>40</v>
      </c>
      <c r="C10">
        <v>3.9</v>
      </c>
    </row>
    <row r="11" spans="1:4" x14ac:dyDescent="0.25">
      <c r="A11" t="s">
        <v>41</v>
      </c>
      <c r="B11" t="s">
        <v>21</v>
      </c>
      <c r="C11">
        <v>3.9</v>
      </c>
    </row>
    <row r="12" spans="1:4" x14ac:dyDescent="0.25">
      <c r="B12" t="s">
        <v>42</v>
      </c>
      <c r="C12">
        <v>2.5</v>
      </c>
    </row>
    <row r="13" spans="1:4" x14ac:dyDescent="0.25">
      <c r="B13" t="s">
        <v>43</v>
      </c>
      <c r="C13">
        <v>3</v>
      </c>
    </row>
    <row r="14" spans="1:4" x14ac:dyDescent="0.25">
      <c r="B14" t="s">
        <v>44</v>
      </c>
      <c r="C14">
        <v>3.5</v>
      </c>
    </row>
    <row r="15" spans="1:4" x14ac:dyDescent="0.25">
      <c r="B15" t="s">
        <v>30</v>
      </c>
      <c r="C15">
        <v>3.5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"/>
  <sheetViews>
    <sheetView zoomScale="115" zoomScaleNormal="115" workbookViewId="0">
      <selection activeCell="K24" sqref="K24"/>
    </sheetView>
  </sheetViews>
  <sheetFormatPr defaultRowHeight="15" x14ac:dyDescent="0.25"/>
  <cols>
    <col min="1" max="1" width="15.5703125" customWidth="1"/>
    <col min="2" max="2" width="6.85546875" customWidth="1"/>
    <col min="3" max="3" width="5.7109375" customWidth="1"/>
    <col min="4" max="4" width="4.7109375" customWidth="1"/>
    <col min="5" max="5" width="3.140625" customWidth="1"/>
    <col min="6" max="7" width="5.5703125" customWidth="1"/>
    <col min="8" max="8" width="3" customWidth="1"/>
    <col min="9" max="9" width="5.5703125" customWidth="1"/>
    <col min="10" max="10" width="6.42578125" customWidth="1"/>
    <col min="11" max="11" width="3.42578125" customWidth="1"/>
    <col min="12" max="12" width="5.5703125" customWidth="1"/>
    <col min="13" max="13" width="6.85546875" customWidth="1"/>
    <col min="14" max="14" width="3.42578125" customWidth="1"/>
    <col min="15" max="15" width="5.5703125" customWidth="1"/>
    <col min="16" max="16" width="7" customWidth="1"/>
    <col min="17" max="17" width="3" customWidth="1"/>
    <col min="18" max="18" width="5.5703125" customWidth="1"/>
    <col min="19" max="19" width="6.7109375" customWidth="1"/>
    <col min="20" max="20" width="2.42578125" bestFit="1" customWidth="1"/>
    <col min="21" max="21" width="5.5703125" customWidth="1"/>
    <col min="22" max="22" width="6.5703125" customWidth="1"/>
    <col min="23" max="23" width="3.28515625" customWidth="1"/>
    <col min="24" max="24" width="5.5703125" customWidth="1"/>
    <col min="25" max="25" width="7.42578125" customWidth="1"/>
    <col min="26" max="26" width="2.28515625" customWidth="1"/>
    <col min="27" max="27" width="5.5703125" customWidth="1"/>
    <col min="29" max="29" width="2.5703125" customWidth="1"/>
    <col min="30" max="30" width="5.5703125" customWidth="1"/>
    <col min="32" max="32" width="2.85546875" customWidth="1"/>
    <col min="33" max="33" width="5.5703125" customWidth="1"/>
    <col min="34" max="34" width="10.7109375" customWidth="1"/>
    <col min="35" max="35" width="2.5703125" customWidth="1"/>
    <col min="36" max="36" width="5.5703125" customWidth="1"/>
    <col min="37" max="37" width="5.5703125" style="1" customWidth="1"/>
  </cols>
  <sheetData>
    <row r="1" spans="1:37" ht="14.25" customHeight="1" x14ac:dyDescent="0.25">
      <c r="A1" s="2" t="s">
        <v>24</v>
      </c>
      <c r="B1" s="2" t="s">
        <v>16</v>
      </c>
      <c r="C1" s="2" t="s">
        <v>17</v>
      </c>
      <c r="D1" s="4" t="s">
        <v>21</v>
      </c>
      <c r="E1" s="2" t="s">
        <v>13</v>
      </c>
      <c r="F1" s="2" t="s">
        <v>14</v>
      </c>
      <c r="G1" s="4" t="s">
        <v>22</v>
      </c>
      <c r="H1" s="2" t="s">
        <v>13</v>
      </c>
      <c r="I1" s="2" t="s">
        <v>14</v>
      </c>
      <c r="J1" s="2" t="s">
        <v>0</v>
      </c>
      <c r="K1" s="2" t="s">
        <v>13</v>
      </c>
      <c r="L1" s="2" t="s">
        <v>14</v>
      </c>
      <c r="M1" s="2" t="s">
        <v>1</v>
      </c>
      <c r="N1" s="2" t="s">
        <v>13</v>
      </c>
      <c r="O1" s="2" t="s">
        <v>14</v>
      </c>
      <c r="P1" s="2" t="s">
        <v>2</v>
      </c>
      <c r="Q1" s="2" t="s">
        <v>13</v>
      </c>
      <c r="R1" s="2" t="s">
        <v>14</v>
      </c>
      <c r="S1" s="2" t="s">
        <v>3</v>
      </c>
      <c r="T1" s="2" t="s">
        <v>13</v>
      </c>
      <c r="U1" s="2" t="s">
        <v>14</v>
      </c>
      <c r="V1" s="2" t="s">
        <v>4</v>
      </c>
      <c r="W1" s="2" t="s">
        <v>13</v>
      </c>
      <c r="X1" s="2" t="s">
        <v>14</v>
      </c>
      <c r="Y1" s="2" t="s">
        <v>5</v>
      </c>
      <c r="Z1" s="2" t="s">
        <v>13</v>
      </c>
      <c r="AA1" s="2" t="s">
        <v>14</v>
      </c>
      <c r="AB1" s="2" t="s">
        <v>6</v>
      </c>
      <c r="AC1" s="2" t="s">
        <v>13</v>
      </c>
      <c r="AD1" s="2" t="s">
        <v>14</v>
      </c>
      <c r="AE1" s="2" t="s">
        <v>7</v>
      </c>
      <c r="AF1" s="2" t="s">
        <v>13</v>
      </c>
      <c r="AG1" s="2" t="s">
        <v>14</v>
      </c>
      <c r="AH1" s="2" t="s">
        <v>8</v>
      </c>
      <c r="AI1" s="2" t="s">
        <v>13</v>
      </c>
      <c r="AJ1" s="2" t="s">
        <v>14</v>
      </c>
      <c r="AK1" s="3" t="s">
        <v>15</v>
      </c>
    </row>
    <row r="2" spans="1:37" x14ac:dyDescent="0.25">
      <c r="A2" s="5" t="s">
        <v>25</v>
      </c>
      <c r="B2" s="5" t="str">
        <f>IF(MID(A2,10,1) = "0","m","s")</f>
        <v>m</v>
      </c>
      <c r="C2" s="5"/>
      <c r="D2" s="5"/>
      <c r="E2" s="5"/>
      <c r="F2" s="5">
        <f>IF(LEFT(D2,1)="k",(11.9+IF(RIGHT(D2,2)="cv",1,0))*E2,(9.5+IF(RIGHT(D2,2)="cv",1,0))*E2)</f>
        <v>0</v>
      </c>
      <c r="G2" s="5"/>
      <c r="H2" s="5"/>
      <c r="I2" s="5">
        <f>IF(LEFT(G2,1)="k",(3.9+11.9+IF(RIGHT(G2,2)="cv",1,0))*H2,(3.9+9.5+IF(RIGHT(G2,2)="cv",1,0))*H2)</f>
        <v>0</v>
      </c>
      <c r="J2" s="5"/>
      <c r="K2" s="5"/>
      <c r="L2" s="5">
        <f>IF(OR(J2="b",J2="cv"),12*K2,11*K2)</f>
        <v>0</v>
      </c>
      <c r="M2" s="5"/>
      <c r="N2" s="5"/>
      <c r="O2" s="5">
        <f>N2*11</f>
        <v>0</v>
      </c>
      <c r="P2" s="5"/>
      <c r="Q2" s="5"/>
      <c r="R2" s="5">
        <f>Q2*11</f>
        <v>0</v>
      </c>
      <c r="S2" s="5"/>
      <c r="T2" s="5"/>
      <c r="U2" s="5">
        <f>11.5*T2</f>
        <v>0</v>
      </c>
      <c r="V2" s="5"/>
      <c r="W2" s="5"/>
      <c r="X2" s="5">
        <f>3.9*W2</f>
        <v>0</v>
      </c>
      <c r="Y2" s="5"/>
      <c r="Z2" s="5"/>
      <c r="AA2" s="5">
        <f>IF(Y2="v",3.9*Z2,7.9*Z2)</f>
        <v>0</v>
      </c>
      <c r="AB2" s="5"/>
      <c r="AC2" s="5"/>
      <c r="AD2" s="5">
        <f>2.5*AC2</f>
        <v>0</v>
      </c>
      <c r="AE2" s="5"/>
      <c r="AF2" s="5"/>
      <c r="AG2" s="5">
        <f>3.9*AF2</f>
        <v>0</v>
      </c>
      <c r="AH2" s="5"/>
      <c r="AI2" s="5"/>
      <c r="AJ2" s="5">
        <f>IF(AH2="bb",3.9*AI2,IF(OR(AH2="sd",AH2="e",AH2="eg"),2.5*AI2,IF(OR(AH2="bc",AH2="bl"),3.5*AI2,3*AI2)))</f>
        <v>0</v>
      </c>
      <c r="AK2" s="3">
        <f t="shared" ref="AK2:AK13" si="0">I2+L2+O2+R2+U2+X2+AD2+AA2+AG2+AJ2+F2</f>
        <v>0</v>
      </c>
    </row>
    <row r="3" spans="1:37" x14ac:dyDescent="0.25">
      <c r="A3" s="7"/>
      <c r="B3" s="7"/>
      <c r="C3" s="7"/>
      <c r="D3" s="7"/>
      <c r="E3" s="7"/>
      <c r="F3" s="7">
        <f t="shared" ref="F3:F14" si="1">IF(LEFT(D3,1)="k",(11.9+IF(RIGHT(D3,2)="cv",1,0))*E3,(9.5+IF(RIGHT(D3,2)="cv",1,0))*E3)</f>
        <v>0</v>
      </c>
      <c r="G3" s="7"/>
      <c r="H3" s="7"/>
      <c r="I3" s="7">
        <f t="shared" ref="I3:I13" si="2">IF(G3 = "c",(9.5+3.9)*H3,IF(G3 = "k",(11.5+3.9)*H3,0))</f>
        <v>0</v>
      </c>
      <c r="J3" s="7"/>
      <c r="K3" s="7"/>
      <c r="L3" s="7">
        <f t="shared" ref="L3:L13" si="3">IF(OR(J3="b",J3="cv"),12*K3,11*K3)</f>
        <v>0</v>
      </c>
      <c r="M3" s="7"/>
      <c r="N3" s="7"/>
      <c r="O3" s="7">
        <f t="shared" ref="O3:O13" si="4">N3*11</f>
        <v>0</v>
      </c>
      <c r="P3" s="7"/>
      <c r="Q3" s="7"/>
      <c r="R3" s="7">
        <f t="shared" ref="R3:R13" si="5">Q3*11</f>
        <v>0</v>
      </c>
      <c r="S3" s="7"/>
      <c r="T3" s="7"/>
      <c r="U3" s="7">
        <f t="shared" ref="U3:U13" si="6">11.5*T3</f>
        <v>0</v>
      </c>
      <c r="V3" s="7"/>
      <c r="W3" s="7"/>
      <c r="X3" s="7">
        <f t="shared" ref="X3:X13" si="7">3.9*W3</f>
        <v>0</v>
      </c>
      <c r="Y3" s="7"/>
      <c r="Z3" s="7"/>
      <c r="AA3" s="7">
        <f t="shared" ref="AA3:AA13" si="8">IF(Y3="v",3.9*Z3,7.9*Z3)</f>
        <v>0</v>
      </c>
      <c r="AB3" s="7"/>
      <c r="AC3" s="7"/>
      <c r="AD3" s="7">
        <f t="shared" ref="AD3:AD13" si="9">2.5*AC3</f>
        <v>0</v>
      </c>
      <c r="AE3" s="7"/>
      <c r="AF3" s="7"/>
      <c r="AG3" s="7">
        <f t="shared" ref="AG3:AG13" si="10">3.9*AF3</f>
        <v>0</v>
      </c>
      <c r="AH3" s="7"/>
      <c r="AI3" s="7"/>
      <c r="AJ3" s="7">
        <f t="shared" ref="AJ3:AJ13" si="11">IF(AH3="bb",3.9*AI3,IF(OR(AH3="sd",AH3="e",AH3="eg"),2.5*AI3,IF(OR(AH3="bc",AH3="bl"),3.5*AI3,3*AI3)))</f>
        <v>0</v>
      </c>
      <c r="AK3" s="3">
        <f t="shared" si="0"/>
        <v>0</v>
      </c>
    </row>
    <row r="4" spans="1:37" x14ac:dyDescent="0.25">
      <c r="A4" s="6"/>
      <c r="B4" s="6"/>
      <c r="C4" s="6"/>
      <c r="D4" s="6"/>
      <c r="E4" s="6"/>
      <c r="F4" s="6">
        <f t="shared" si="1"/>
        <v>0</v>
      </c>
      <c r="G4" s="6"/>
      <c r="H4" s="6"/>
      <c r="I4" s="6">
        <f t="shared" si="2"/>
        <v>0</v>
      </c>
      <c r="J4" s="6"/>
      <c r="K4" s="6"/>
      <c r="L4" s="6">
        <f t="shared" si="3"/>
        <v>0</v>
      </c>
      <c r="M4" s="6"/>
      <c r="N4" s="6"/>
      <c r="O4" s="6">
        <f t="shared" si="4"/>
        <v>0</v>
      </c>
      <c r="P4" s="6"/>
      <c r="Q4" s="6"/>
      <c r="R4" s="6">
        <f t="shared" si="5"/>
        <v>0</v>
      </c>
      <c r="S4" s="6"/>
      <c r="T4" s="6"/>
      <c r="U4" s="6">
        <f t="shared" si="6"/>
        <v>0</v>
      </c>
      <c r="V4" s="6"/>
      <c r="W4" s="6"/>
      <c r="X4" s="6">
        <f t="shared" si="7"/>
        <v>0</v>
      </c>
      <c r="Y4" s="6"/>
      <c r="Z4" s="6"/>
      <c r="AA4" s="6">
        <f t="shared" si="8"/>
        <v>0</v>
      </c>
      <c r="AB4" s="6"/>
      <c r="AC4" s="6"/>
      <c r="AD4" s="6">
        <f t="shared" si="9"/>
        <v>0</v>
      </c>
      <c r="AE4" s="6"/>
      <c r="AF4" s="6"/>
      <c r="AG4" s="6">
        <f t="shared" si="10"/>
        <v>0</v>
      </c>
      <c r="AH4" s="6"/>
      <c r="AI4" s="6"/>
      <c r="AJ4" s="6">
        <f t="shared" si="11"/>
        <v>0</v>
      </c>
      <c r="AK4" s="3">
        <f t="shared" si="0"/>
        <v>0</v>
      </c>
    </row>
    <row r="5" spans="1:37" x14ac:dyDescent="0.25">
      <c r="A5" s="6"/>
      <c r="B5" s="6"/>
      <c r="C5" s="6"/>
      <c r="D5" s="6"/>
      <c r="E5" s="6"/>
      <c r="F5" s="6">
        <f t="shared" si="1"/>
        <v>0</v>
      </c>
      <c r="G5" s="6"/>
      <c r="H5" s="6"/>
      <c r="I5" s="6">
        <f t="shared" si="2"/>
        <v>0</v>
      </c>
      <c r="J5" s="6"/>
      <c r="K5" s="6"/>
      <c r="L5" s="6">
        <f t="shared" si="3"/>
        <v>0</v>
      </c>
      <c r="M5" s="6"/>
      <c r="N5" s="6"/>
      <c r="O5" s="6">
        <f t="shared" si="4"/>
        <v>0</v>
      </c>
      <c r="P5" s="6"/>
      <c r="Q5" s="6"/>
      <c r="R5" s="6">
        <f t="shared" si="5"/>
        <v>0</v>
      </c>
      <c r="S5" s="6"/>
      <c r="T5" s="6"/>
      <c r="U5" s="6">
        <f t="shared" si="6"/>
        <v>0</v>
      </c>
      <c r="V5" s="6"/>
      <c r="W5" s="6"/>
      <c r="X5" s="6">
        <f t="shared" si="7"/>
        <v>0</v>
      </c>
      <c r="Y5" s="6"/>
      <c r="Z5" s="6"/>
      <c r="AA5" s="6">
        <f t="shared" si="8"/>
        <v>0</v>
      </c>
      <c r="AB5" s="6"/>
      <c r="AC5" s="6"/>
      <c r="AD5" s="6">
        <f t="shared" si="9"/>
        <v>0</v>
      </c>
      <c r="AE5" s="6"/>
      <c r="AF5" s="6"/>
      <c r="AG5" s="6">
        <f t="shared" si="10"/>
        <v>0</v>
      </c>
      <c r="AH5" s="6"/>
      <c r="AI5" s="6"/>
      <c r="AJ5" s="6">
        <f t="shared" si="11"/>
        <v>0</v>
      </c>
      <c r="AK5" s="3">
        <f t="shared" si="0"/>
        <v>0</v>
      </c>
    </row>
    <row r="6" spans="1:37" x14ac:dyDescent="0.25">
      <c r="A6" s="8"/>
      <c r="B6" s="8"/>
      <c r="C6" s="8"/>
      <c r="D6" s="8"/>
      <c r="E6" s="8"/>
      <c r="F6" s="8">
        <f t="shared" si="1"/>
        <v>0</v>
      </c>
      <c r="G6" s="8"/>
      <c r="H6" s="8"/>
      <c r="I6" s="8">
        <f t="shared" si="2"/>
        <v>0</v>
      </c>
      <c r="J6" s="8"/>
      <c r="K6" s="8"/>
      <c r="L6" s="8">
        <f t="shared" si="3"/>
        <v>0</v>
      </c>
      <c r="M6" s="8"/>
      <c r="N6" s="8"/>
      <c r="O6" s="8">
        <f t="shared" si="4"/>
        <v>0</v>
      </c>
      <c r="P6" s="8"/>
      <c r="Q6" s="8"/>
      <c r="R6" s="8">
        <f t="shared" si="5"/>
        <v>0</v>
      </c>
      <c r="S6" s="8"/>
      <c r="T6" s="8"/>
      <c r="U6" s="8">
        <f t="shared" si="6"/>
        <v>0</v>
      </c>
      <c r="V6" s="8"/>
      <c r="W6" s="8"/>
      <c r="X6" s="8">
        <f t="shared" si="7"/>
        <v>0</v>
      </c>
      <c r="Y6" s="8"/>
      <c r="Z6" s="8"/>
      <c r="AA6" s="8">
        <f t="shared" si="8"/>
        <v>0</v>
      </c>
      <c r="AB6" s="8"/>
      <c r="AC6" s="8"/>
      <c r="AD6" s="8">
        <f t="shared" si="9"/>
        <v>0</v>
      </c>
      <c r="AE6" s="8"/>
      <c r="AF6" s="8"/>
      <c r="AG6" s="8">
        <f t="shared" si="10"/>
        <v>0</v>
      </c>
      <c r="AH6" s="8"/>
      <c r="AI6" s="8"/>
      <c r="AJ6" s="8">
        <f t="shared" si="11"/>
        <v>0</v>
      </c>
      <c r="AK6" s="3">
        <f t="shared" si="0"/>
        <v>0</v>
      </c>
    </row>
    <row r="7" spans="1:37" x14ac:dyDescent="0.25">
      <c r="A7" s="8"/>
      <c r="B7" s="8"/>
      <c r="C7" s="8"/>
      <c r="D7" s="8"/>
      <c r="E7" s="8"/>
      <c r="F7" s="8">
        <f t="shared" si="1"/>
        <v>0</v>
      </c>
      <c r="G7" s="8"/>
      <c r="H7" s="8"/>
      <c r="I7" s="8">
        <f t="shared" si="2"/>
        <v>0</v>
      </c>
      <c r="J7" s="8"/>
      <c r="K7" s="8"/>
      <c r="L7" s="8">
        <f t="shared" si="3"/>
        <v>0</v>
      </c>
      <c r="M7" s="8"/>
      <c r="N7" s="8"/>
      <c r="O7" s="8">
        <f t="shared" si="4"/>
        <v>0</v>
      </c>
      <c r="P7" s="8"/>
      <c r="Q7" s="8"/>
      <c r="R7" s="8">
        <f t="shared" si="5"/>
        <v>0</v>
      </c>
      <c r="S7" s="8"/>
      <c r="T7" s="8"/>
      <c r="U7" s="8">
        <f t="shared" si="6"/>
        <v>0</v>
      </c>
      <c r="V7" s="8"/>
      <c r="W7" s="8"/>
      <c r="X7" s="8">
        <f t="shared" si="7"/>
        <v>0</v>
      </c>
      <c r="Y7" s="8"/>
      <c r="Z7" s="8"/>
      <c r="AA7" s="8">
        <f t="shared" si="8"/>
        <v>0</v>
      </c>
      <c r="AB7" s="8"/>
      <c r="AC7" s="8"/>
      <c r="AD7" s="8">
        <f t="shared" si="9"/>
        <v>0</v>
      </c>
      <c r="AE7" s="8"/>
      <c r="AF7" s="8"/>
      <c r="AG7" s="8">
        <f t="shared" si="10"/>
        <v>0</v>
      </c>
      <c r="AH7" s="8"/>
      <c r="AI7" s="8"/>
      <c r="AJ7" s="8">
        <f t="shared" si="11"/>
        <v>0</v>
      </c>
      <c r="AK7" s="3">
        <f t="shared" si="0"/>
        <v>0</v>
      </c>
    </row>
    <row r="8" spans="1:37" x14ac:dyDescent="0.25">
      <c r="A8" s="5"/>
      <c r="B8" s="5"/>
      <c r="C8" s="5"/>
      <c r="D8" s="5"/>
      <c r="E8" s="5"/>
      <c r="F8" s="5">
        <f t="shared" si="1"/>
        <v>0</v>
      </c>
      <c r="G8" s="5"/>
      <c r="H8" s="5"/>
      <c r="I8" s="5">
        <f t="shared" si="2"/>
        <v>0</v>
      </c>
      <c r="J8" s="5"/>
      <c r="K8" s="5"/>
      <c r="L8" s="5">
        <f t="shared" si="3"/>
        <v>0</v>
      </c>
      <c r="M8" s="5"/>
      <c r="N8" s="5"/>
      <c r="O8" s="5">
        <f t="shared" si="4"/>
        <v>0</v>
      </c>
      <c r="P8" s="5"/>
      <c r="Q8" s="5"/>
      <c r="R8" s="5">
        <f t="shared" si="5"/>
        <v>0</v>
      </c>
      <c r="S8" s="5"/>
      <c r="T8" s="5"/>
      <c r="U8" s="5">
        <f t="shared" si="6"/>
        <v>0</v>
      </c>
      <c r="V8" s="5"/>
      <c r="W8" s="5"/>
      <c r="X8" s="5">
        <f t="shared" si="7"/>
        <v>0</v>
      </c>
      <c r="Y8" s="5"/>
      <c r="Z8" s="5"/>
      <c r="AA8" s="5">
        <f t="shared" si="8"/>
        <v>0</v>
      </c>
      <c r="AB8" s="5"/>
      <c r="AC8" s="5"/>
      <c r="AD8" s="5">
        <f t="shared" si="9"/>
        <v>0</v>
      </c>
      <c r="AE8" s="5"/>
      <c r="AF8" s="5"/>
      <c r="AG8" s="5">
        <f t="shared" si="10"/>
        <v>0</v>
      </c>
      <c r="AH8" s="5"/>
      <c r="AI8" s="5"/>
      <c r="AJ8" s="5">
        <f t="shared" si="11"/>
        <v>0</v>
      </c>
      <c r="AK8" s="3">
        <f t="shared" si="0"/>
        <v>0</v>
      </c>
    </row>
    <row r="9" spans="1:37" x14ac:dyDescent="0.25">
      <c r="A9" s="5"/>
      <c r="B9" s="5"/>
      <c r="C9" s="5"/>
      <c r="D9" s="5"/>
      <c r="E9" s="5"/>
      <c r="F9" s="5">
        <f t="shared" si="1"/>
        <v>0</v>
      </c>
      <c r="G9" s="5"/>
      <c r="H9" s="5"/>
      <c r="I9" s="5">
        <f t="shared" si="2"/>
        <v>0</v>
      </c>
      <c r="J9" s="5"/>
      <c r="K9" s="5"/>
      <c r="L9" s="5">
        <f t="shared" si="3"/>
        <v>0</v>
      </c>
      <c r="M9" s="5"/>
      <c r="N9" s="5"/>
      <c r="O9" s="5">
        <f t="shared" si="4"/>
        <v>0</v>
      </c>
      <c r="P9" s="5"/>
      <c r="Q9" s="5"/>
      <c r="R9" s="5">
        <f t="shared" si="5"/>
        <v>0</v>
      </c>
      <c r="S9" s="5"/>
      <c r="T9" s="5"/>
      <c r="U9" s="5">
        <f t="shared" si="6"/>
        <v>0</v>
      </c>
      <c r="V9" s="5"/>
      <c r="W9" s="5"/>
      <c r="X9" s="5">
        <f t="shared" si="7"/>
        <v>0</v>
      </c>
      <c r="Y9" s="5"/>
      <c r="Z9" s="5"/>
      <c r="AA9" s="5">
        <f t="shared" si="8"/>
        <v>0</v>
      </c>
      <c r="AB9" s="5"/>
      <c r="AC9" s="5"/>
      <c r="AD9" s="5">
        <f t="shared" si="9"/>
        <v>0</v>
      </c>
      <c r="AE9" s="5"/>
      <c r="AF9" s="5"/>
      <c r="AG9" s="5">
        <f t="shared" si="10"/>
        <v>0</v>
      </c>
      <c r="AH9" s="5"/>
      <c r="AI9" s="5"/>
      <c r="AJ9" s="5">
        <f t="shared" si="11"/>
        <v>0</v>
      </c>
      <c r="AK9" s="3">
        <f t="shared" si="0"/>
        <v>0</v>
      </c>
    </row>
    <row r="10" spans="1:37" x14ac:dyDescent="0.25">
      <c r="A10" s="2"/>
      <c r="B10" s="2"/>
      <c r="C10" s="2"/>
      <c r="D10" s="2"/>
      <c r="E10" s="2"/>
      <c r="F10" s="2">
        <f t="shared" si="1"/>
        <v>0</v>
      </c>
      <c r="G10" s="2"/>
      <c r="H10" s="2"/>
      <c r="I10" s="2">
        <f t="shared" si="2"/>
        <v>0</v>
      </c>
      <c r="J10" s="2"/>
      <c r="K10" s="2"/>
      <c r="L10" s="2">
        <f t="shared" si="3"/>
        <v>0</v>
      </c>
      <c r="M10" s="2"/>
      <c r="N10" s="2"/>
      <c r="O10" s="2">
        <f t="shared" si="4"/>
        <v>0</v>
      </c>
      <c r="P10" s="2"/>
      <c r="Q10" s="2"/>
      <c r="R10" s="2">
        <f t="shared" si="5"/>
        <v>0</v>
      </c>
      <c r="S10" s="2"/>
      <c r="T10" s="2"/>
      <c r="U10" s="2">
        <f t="shared" si="6"/>
        <v>0</v>
      </c>
      <c r="V10" s="2"/>
      <c r="W10" s="2"/>
      <c r="X10" s="2">
        <f t="shared" si="7"/>
        <v>0</v>
      </c>
      <c r="Y10" s="2"/>
      <c r="Z10" s="2"/>
      <c r="AA10" s="2">
        <f t="shared" si="8"/>
        <v>0</v>
      </c>
      <c r="AB10" s="2"/>
      <c r="AC10" s="2"/>
      <c r="AD10" s="2">
        <f t="shared" si="9"/>
        <v>0</v>
      </c>
      <c r="AE10" s="2"/>
      <c r="AF10" s="2"/>
      <c r="AG10" s="2">
        <f t="shared" si="10"/>
        <v>0</v>
      </c>
      <c r="AH10" s="2"/>
      <c r="AI10" s="2"/>
      <c r="AJ10" s="2">
        <f t="shared" si="11"/>
        <v>0</v>
      </c>
      <c r="AK10" s="3">
        <f t="shared" si="0"/>
        <v>0</v>
      </c>
    </row>
    <row r="11" spans="1:37" x14ac:dyDescent="0.25">
      <c r="A11" s="2"/>
      <c r="B11" s="2"/>
      <c r="C11" s="2"/>
      <c r="D11" s="2"/>
      <c r="E11" s="2"/>
      <c r="F11" s="2">
        <f t="shared" si="1"/>
        <v>0</v>
      </c>
      <c r="G11" s="2"/>
      <c r="H11" s="2"/>
      <c r="I11" s="2">
        <f t="shared" si="2"/>
        <v>0</v>
      </c>
      <c r="J11" s="2"/>
      <c r="K11" s="2"/>
      <c r="L11" s="2">
        <f t="shared" si="3"/>
        <v>0</v>
      </c>
      <c r="M11" s="2"/>
      <c r="N11" s="2"/>
      <c r="O11" s="2">
        <f t="shared" si="4"/>
        <v>0</v>
      </c>
      <c r="P11" s="2"/>
      <c r="Q11" s="2"/>
      <c r="R11" s="2">
        <f t="shared" si="5"/>
        <v>0</v>
      </c>
      <c r="S11" s="2"/>
      <c r="T11" s="2"/>
      <c r="U11" s="2">
        <f t="shared" si="6"/>
        <v>0</v>
      </c>
      <c r="V11" s="2"/>
      <c r="W11" s="2"/>
      <c r="X11" s="2">
        <f t="shared" si="7"/>
        <v>0</v>
      </c>
      <c r="Y11" s="2"/>
      <c r="Z11" s="2"/>
      <c r="AA11" s="2">
        <f t="shared" si="8"/>
        <v>0</v>
      </c>
      <c r="AB11" s="2"/>
      <c r="AC11" s="2"/>
      <c r="AD11" s="2">
        <f t="shared" si="9"/>
        <v>0</v>
      </c>
      <c r="AE11" s="2"/>
      <c r="AF11" s="2"/>
      <c r="AG11" s="2">
        <f t="shared" si="10"/>
        <v>0</v>
      </c>
      <c r="AH11" s="2"/>
      <c r="AI11" s="2"/>
      <c r="AJ11" s="2">
        <f t="shared" si="11"/>
        <v>0</v>
      </c>
      <c r="AK11" s="3">
        <f t="shared" si="0"/>
        <v>0</v>
      </c>
    </row>
    <row r="12" spans="1:37" x14ac:dyDescent="0.25">
      <c r="A12" s="2"/>
      <c r="B12" s="2"/>
      <c r="C12" s="2"/>
      <c r="D12" s="2"/>
      <c r="E12" s="2"/>
      <c r="F12" s="2">
        <f t="shared" si="1"/>
        <v>0</v>
      </c>
      <c r="G12" s="2"/>
      <c r="H12" s="2"/>
      <c r="I12" s="2">
        <f t="shared" si="2"/>
        <v>0</v>
      </c>
      <c r="J12" s="2"/>
      <c r="K12" s="2"/>
      <c r="L12" s="2">
        <f t="shared" si="3"/>
        <v>0</v>
      </c>
      <c r="M12" s="2"/>
      <c r="N12" s="2"/>
      <c r="O12" s="2">
        <f t="shared" si="4"/>
        <v>0</v>
      </c>
      <c r="P12" s="2"/>
      <c r="Q12" s="2"/>
      <c r="R12" s="2">
        <f t="shared" si="5"/>
        <v>0</v>
      </c>
      <c r="S12" s="2"/>
      <c r="T12" s="2"/>
      <c r="U12" s="2">
        <f t="shared" si="6"/>
        <v>0</v>
      </c>
      <c r="V12" s="2"/>
      <c r="W12" s="2"/>
      <c r="X12" s="2">
        <f t="shared" si="7"/>
        <v>0</v>
      </c>
      <c r="Y12" s="2"/>
      <c r="Z12" s="2"/>
      <c r="AA12" s="2">
        <f t="shared" si="8"/>
        <v>0</v>
      </c>
      <c r="AB12" s="2"/>
      <c r="AC12" s="2"/>
      <c r="AD12" s="2">
        <f t="shared" si="9"/>
        <v>0</v>
      </c>
      <c r="AE12" s="2"/>
      <c r="AF12" s="2"/>
      <c r="AG12" s="2">
        <f t="shared" si="10"/>
        <v>0</v>
      </c>
      <c r="AH12" s="2"/>
      <c r="AI12" s="2"/>
      <c r="AJ12" s="2">
        <f t="shared" si="11"/>
        <v>0</v>
      </c>
      <c r="AK12" s="3">
        <f t="shared" si="0"/>
        <v>0</v>
      </c>
    </row>
    <row r="13" spans="1:37" x14ac:dyDescent="0.25">
      <c r="A13" s="2"/>
      <c r="B13" s="2"/>
      <c r="C13" s="2"/>
      <c r="D13" s="2"/>
      <c r="E13" s="2"/>
      <c r="F13" s="2">
        <f t="shared" si="1"/>
        <v>0</v>
      </c>
      <c r="G13" s="2"/>
      <c r="H13" s="2"/>
      <c r="I13" s="2">
        <f t="shared" si="2"/>
        <v>0</v>
      </c>
      <c r="J13" s="2"/>
      <c r="K13" s="2"/>
      <c r="L13" s="2">
        <f t="shared" si="3"/>
        <v>0</v>
      </c>
      <c r="M13" s="2"/>
      <c r="N13" s="2"/>
      <c r="O13" s="2">
        <f t="shared" si="4"/>
        <v>0</v>
      </c>
      <c r="P13" s="2"/>
      <c r="Q13" s="2"/>
      <c r="R13" s="2">
        <f t="shared" si="5"/>
        <v>0</v>
      </c>
      <c r="S13" s="2"/>
      <c r="T13" s="2"/>
      <c r="U13" s="2">
        <f t="shared" si="6"/>
        <v>0</v>
      </c>
      <c r="V13" s="2"/>
      <c r="W13" s="2"/>
      <c r="X13" s="2">
        <f t="shared" si="7"/>
        <v>0</v>
      </c>
      <c r="Y13" s="2"/>
      <c r="Z13" s="2"/>
      <c r="AA13" s="2">
        <f t="shared" si="8"/>
        <v>0</v>
      </c>
      <c r="AB13" s="2"/>
      <c r="AC13" s="2"/>
      <c r="AD13" s="2">
        <f t="shared" si="9"/>
        <v>0</v>
      </c>
      <c r="AE13" s="2"/>
      <c r="AF13" s="2"/>
      <c r="AG13" s="2">
        <f t="shared" si="10"/>
        <v>0</v>
      </c>
      <c r="AH13" s="2"/>
      <c r="AI13" s="2"/>
      <c r="AJ13" s="2">
        <f t="shared" si="11"/>
        <v>0</v>
      </c>
      <c r="AK13" s="3">
        <f t="shared" si="0"/>
        <v>0</v>
      </c>
    </row>
    <row r="14" spans="1:37" x14ac:dyDescent="0.25">
      <c r="A14" s="2"/>
      <c r="B14" s="2"/>
      <c r="C14" s="2"/>
      <c r="D14" s="2"/>
      <c r="E14" s="2"/>
      <c r="F14" s="2">
        <f t="shared" si="1"/>
        <v>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3"/>
    </row>
    <row r="15" spans="1:37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3"/>
    </row>
    <row r="16" spans="1:37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3"/>
    </row>
    <row r="17" spans="1:37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3"/>
    </row>
    <row r="18" spans="1:37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3"/>
    </row>
    <row r="19" spans="1:37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3"/>
    </row>
    <row r="20" spans="1:37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3"/>
    </row>
    <row r="21" spans="1:37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3"/>
    </row>
    <row r="22" spans="1:37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3"/>
    </row>
    <row r="23" spans="1:37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3"/>
    </row>
    <row r="24" spans="1:37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3"/>
    </row>
    <row r="25" spans="1:37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3"/>
    </row>
    <row r="26" spans="1:37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3"/>
    </row>
    <row r="27" spans="1:37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3"/>
    </row>
    <row r="28" spans="1:37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3"/>
    </row>
    <row r="29" spans="1:37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3"/>
    </row>
    <row r="30" spans="1:37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3"/>
    </row>
  </sheetData>
  <dataValidations count="12">
    <dataValidation type="list" allowBlank="1" showInputMessage="1" showErrorMessage="1" sqref="T31:T32 W30:W32">
      <formula1>"b,plg,pc,ll,tf"</formula1>
    </dataValidation>
    <dataValidation type="list" allowBlank="1" showInputMessage="1" showErrorMessage="1" sqref="C2:C32">
      <formula1>"e,s,l"</formula1>
    </dataValidation>
    <dataValidation type="list" allowBlank="1" showInputMessage="1" showErrorMessage="1" sqref="D31:D32 G31:G32">
      <formula1>"c,k"</formula1>
    </dataValidation>
    <dataValidation type="list" allowBlank="1" showInputMessage="1" showErrorMessage="1" sqref="Y2:Y32">
      <formula1>"v,cv,b"</formula1>
    </dataValidation>
    <dataValidation type="list" allowBlank="1" showInputMessage="1" showErrorMessage="1" sqref="AH2:AH32">
      <formula1>"bb,sd,e,eg,jf,jc,bc,bl"</formula1>
    </dataValidation>
    <dataValidation type="list" allowBlank="1" showInputMessage="1" showErrorMessage="1" sqref="AE2:AE32">
      <formula1>"m,s,n,g"</formula1>
    </dataValidation>
    <dataValidation type="list" allowBlank="1" showInputMessage="1" showErrorMessage="1" sqref="AB2:AB32">
      <formula1>"cv,b"</formula1>
    </dataValidation>
    <dataValidation type="list" allowBlank="1" showInputMessage="1" showErrorMessage="1" sqref="J2:J32">
      <formula1>"b,plg,pc,ll,cv,tf"</formula1>
    </dataValidation>
    <dataValidation type="list" allowBlank="1" showInputMessage="1" showErrorMessage="1" sqref="S2:S32 M2:M32">
      <formula1>"y,n"</formula1>
    </dataValidation>
    <dataValidation type="list" allowBlank="1" showInputMessage="1" showErrorMessage="1" sqref="P2:P32">
      <formula1>"b,tf,cv"</formula1>
    </dataValidation>
    <dataValidation type="list" allowBlank="1" showInputMessage="1" showErrorMessage="1" sqref="V2:V32">
      <formula1>"p,pl"</formula1>
    </dataValidation>
    <dataValidation type="list" allowBlank="1" showInputMessage="1" showErrorMessage="1" sqref="D2:D30 G2:G30">
      <formula1>"b,plg,ll,cv,tf,kb,kplg,kll,kcv,ktf"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"/>
  <sheetViews>
    <sheetView tabSelected="1" zoomScale="115" zoomScaleNormal="115" workbookViewId="0">
      <selection activeCell="AH15" sqref="AH15"/>
    </sheetView>
  </sheetViews>
  <sheetFormatPr defaultRowHeight="15" x14ac:dyDescent="0.25"/>
  <cols>
    <col min="1" max="1" width="15.5703125" customWidth="1"/>
    <col min="2" max="2" width="6.85546875" customWidth="1"/>
    <col min="3" max="3" width="5.7109375" customWidth="1"/>
    <col min="4" max="4" width="4.7109375" customWidth="1"/>
    <col min="5" max="5" width="3.140625" customWidth="1"/>
    <col min="6" max="7" width="5.5703125" customWidth="1"/>
    <col min="8" max="8" width="3" customWidth="1"/>
    <col min="9" max="9" width="5.5703125" customWidth="1"/>
    <col min="10" max="10" width="6.42578125" customWidth="1"/>
    <col min="11" max="11" width="3.42578125" customWidth="1"/>
    <col min="12" max="12" width="5.5703125" customWidth="1"/>
    <col min="13" max="13" width="6.85546875" customWidth="1"/>
    <col min="14" max="14" width="3.42578125" customWidth="1"/>
    <col min="15" max="15" width="5.5703125" customWidth="1"/>
    <col min="16" max="16" width="7" customWidth="1"/>
    <col min="17" max="17" width="3" customWidth="1"/>
    <col min="18" max="18" width="5.5703125" customWidth="1"/>
    <col min="19" max="19" width="6.7109375" customWidth="1"/>
    <col min="20" max="20" width="2.42578125" bestFit="1" customWidth="1"/>
    <col min="21" max="21" width="5.5703125" customWidth="1"/>
    <col min="22" max="22" width="6.5703125" customWidth="1"/>
    <col min="23" max="23" width="3.28515625" customWidth="1"/>
    <col min="24" max="24" width="5.5703125" customWidth="1"/>
    <col min="25" max="25" width="7.42578125" customWidth="1"/>
    <col min="26" max="26" width="2.28515625" customWidth="1"/>
    <col min="27" max="27" width="5.5703125" customWidth="1"/>
    <col min="29" max="29" width="2.5703125" customWidth="1"/>
    <col min="30" max="30" width="5.5703125" customWidth="1"/>
    <col min="31" max="31" width="9" customWidth="1"/>
    <col min="32" max="32" width="2.85546875" customWidth="1"/>
    <col min="33" max="33" width="5.5703125" customWidth="1"/>
    <col min="34" max="34" width="9.5703125" customWidth="1"/>
    <col min="35" max="35" width="2.5703125" customWidth="1"/>
    <col min="36" max="36" width="5.5703125" customWidth="1"/>
    <col min="37" max="37" width="6.7109375" style="1" customWidth="1"/>
  </cols>
  <sheetData>
    <row r="1" spans="1:37" ht="14.25" customHeight="1" x14ac:dyDescent="0.25">
      <c r="A1" s="2" t="s">
        <v>24</v>
      </c>
      <c r="B1" s="2" t="s">
        <v>16</v>
      </c>
      <c r="C1" s="2" t="s">
        <v>17</v>
      </c>
      <c r="D1" s="4" t="s">
        <v>21</v>
      </c>
      <c r="E1" s="2" t="s">
        <v>13</v>
      </c>
      <c r="F1" s="2" t="s">
        <v>14</v>
      </c>
      <c r="G1" s="4" t="s">
        <v>22</v>
      </c>
      <c r="H1" s="2" t="s">
        <v>13</v>
      </c>
      <c r="I1" s="2" t="s">
        <v>14</v>
      </c>
      <c r="J1" s="2" t="s">
        <v>0</v>
      </c>
      <c r="K1" s="2" t="s">
        <v>13</v>
      </c>
      <c r="L1" s="2" t="s">
        <v>14</v>
      </c>
      <c r="M1" s="2" t="s">
        <v>1</v>
      </c>
      <c r="N1" s="2" t="s">
        <v>13</v>
      </c>
      <c r="O1" s="2" t="s">
        <v>14</v>
      </c>
      <c r="P1" s="2" t="s">
        <v>2</v>
      </c>
      <c r="Q1" s="2" t="s">
        <v>13</v>
      </c>
      <c r="R1" s="2" t="s">
        <v>14</v>
      </c>
      <c r="S1" s="2" t="s">
        <v>3</v>
      </c>
      <c r="T1" s="2" t="s">
        <v>13</v>
      </c>
      <c r="U1" s="2" t="s">
        <v>14</v>
      </c>
      <c r="V1" s="2" t="s">
        <v>4</v>
      </c>
      <c r="W1" s="2" t="s">
        <v>13</v>
      </c>
      <c r="X1" s="2" t="s">
        <v>14</v>
      </c>
      <c r="Y1" s="2" t="s">
        <v>5</v>
      </c>
      <c r="Z1" s="2" t="s">
        <v>13</v>
      </c>
      <c r="AA1" s="2" t="s">
        <v>14</v>
      </c>
      <c r="AB1" s="2" t="s">
        <v>6</v>
      </c>
      <c r="AC1" s="2" t="s">
        <v>13</v>
      </c>
      <c r="AD1" s="2" t="s">
        <v>14</v>
      </c>
      <c r="AE1" s="2" t="s">
        <v>7</v>
      </c>
      <c r="AF1" s="2" t="s">
        <v>13</v>
      </c>
      <c r="AG1" s="2" t="s">
        <v>14</v>
      </c>
      <c r="AH1" s="2" t="s">
        <v>8</v>
      </c>
      <c r="AI1" s="2" t="s">
        <v>13</v>
      </c>
      <c r="AJ1" s="2" t="s">
        <v>14</v>
      </c>
      <c r="AK1" s="3" t="s">
        <v>15</v>
      </c>
    </row>
    <row r="2" spans="1:37" x14ac:dyDescent="0.25">
      <c r="A2" s="5" t="s">
        <v>25</v>
      </c>
      <c r="B2" s="5" t="str">
        <f>IF(MID(A2,10,1) = "0","m","s")</f>
        <v>m</v>
      </c>
      <c r="C2" s="5" t="s">
        <v>11</v>
      </c>
      <c r="D2" s="5"/>
      <c r="E2" s="5"/>
      <c r="F2" s="5">
        <f>IF(LEFT(D2,1)="k",(11.9+IF(RIGHT(D2,2)="cv",1,0))*E2,(9.5+IF(RIGHT(D2,2)="cv",1,0))*E2)</f>
        <v>0</v>
      </c>
      <c r="G2" s="5"/>
      <c r="H2" s="5"/>
      <c r="I2" s="5">
        <f>IF(LEFT(G2,1)="k",(3.9+11.9+IF(RIGHT(G2,2)="cv",1,0))*H2,(3.9+9.5+IF(RIGHT(G2,2)="cv",1,0))*H2)</f>
        <v>0</v>
      </c>
      <c r="J2" s="5" t="s">
        <v>9</v>
      </c>
      <c r="K2" s="5">
        <v>1</v>
      </c>
      <c r="L2" s="5">
        <f>IF(OR(J2="b",J2="cv"),12*K2,11*K2)</f>
        <v>12</v>
      </c>
      <c r="M2" s="5"/>
      <c r="N2" s="5"/>
      <c r="O2" s="5">
        <f>N2*11</f>
        <v>0</v>
      </c>
      <c r="P2" s="5"/>
      <c r="Q2" s="5"/>
      <c r="R2" s="5">
        <f>Q2*11</f>
        <v>0</v>
      </c>
      <c r="S2" s="5" t="s">
        <v>19</v>
      </c>
      <c r="T2" s="5">
        <v>1</v>
      </c>
      <c r="U2" s="5">
        <f>11.5*T2</f>
        <v>11.5</v>
      </c>
      <c r="V2" s="5"/>
      <c r="W2" s="5"/>
      <c r="X2" s="5">
        <f>3.9*W2</f>
        <v>0</v>
      </c>
      <c r="Y2" s="5" t="s">
        <v>23</v>
      </c>
      <c r="Z2" s="5">
        <v>2</v>
      </c>
      <c r="AA2" s="5">
        <f>IF(Y2="v",3.9*Z2,7.9*Z2)</f>
        <v>7.8</v>
      </c>
      <c r="AB2" s="5"/>
      <c r="AC2" s="5"/>
      <c r="AD2" s="5">
        <f>2.5*AC2</f>
        <v>0</v>
      </c>
      <c r="AE2" s="5"/>
      <c r="AF2" s="5"/>
      <c r="AG2" s="5">
        <f>3.9*AF2</f>
        <v>0</v>
      </c>
      <c r="AH2" s="5" t="s">
        <v>44</v>
      </c>
      <c r="AI2" s="5">
        <v>2</v>
      </c>
      <c r="AJ2" s="5">
        <f>IF(AH2="bb",3.9*AI2,IF(OR(AH2="sd",AH2="e",AH2="eg"),2.5*AI2,IF(OR(AH2="bc",AH2="bl"),3.5*AI2,3*AI2)))</f>
        <v>7</v>
      </c>
      <c r="AK2" s="3">
        <f t="shared" ref="AK2:AK9" si="0">I2+L2+O2+R2+U2+X2+AD2+AA2+AG2+AJ2+F2</f>
        <v>38.299999999999997</v>
      </c>
    </row>
    <row r="3" spans="1:37" x14ac:dyDescent="0.25">
      <c r="A3" s="7" t="s">
        <v>26</v>
      </c>
      <c r="B3" s="7" t="str">
        <f>IF(MID(A3,10,1) = "0","m","s")</f>
        <v>m</v>
      </c>
      <c r="C3" s="7"/>
      <c r="D3" s="7"/>
      <c r="E3" s="7"/>
      <c r="F3" s="7">
        <f t="shared" ref="F3:F9" si="1">IF(LEFT(D3,1)="k",(11.9+IF(RIGHT(D3,2)="cv",1,0))*E3,(9.5+IF(RIGHT(D3,2)="cv",1,0))*E3)</f>
        <v>0</v>
      </c>
      <c r="G3" s="7"/>
      <c r="H3" s="7"/>
      <c r="I3" s="7">
        <f t="shared" ref="I3:I9" si="2">IF(G3 = "c",(9.5+3.9)*H3,IF(G3 = "k",(11.5+3.9)*H3,0))</f>
        <v>0</v>
      </c>
      <c r="J3" s="7"/>
      <c r="K3" s="7"/>
      <c r="L3" s="7">
        <f t="shared" ref="L3:L9" si="3">IF(OR(J3="b",J3="cv"),12*K3,11*K3)</f>
        <v>0</v>
      </c>
      <c r="M3" s="7" t="s">
        <v>19</v>
      </c>
      <c r="N3" s="7">
        <v>1</v>
      </c>
      <c r="O3" s="7">
        <f t="shared" ref="O3:O9" si="4">N3*11</f>
        <v>11</v>
      </c>
      <c r="P3" s="7" t="s">
        <v>9</v>
      </c>
      <c r="Q3" s="7">
        <v>1</v>
      </c>
      <c r="R3" s="7">
        <f t="shared" ref="R3:R9" si="5">Q3*11</f>
        <v>11</v>
      </c>
      <c r="S3" s="7"/>
      <c r="T3" s="7"/>
      <c r="U3" s="7">
        <f t="shared" ref="U3:U9" si="6">11.5*T3</f>
        <v>0</v>
      </c>
      <c r="V3" s="7" t="s">
        <v>45</v>
      </c>
      <c r="W3" s="7">
        <v>2</v>
      </c>
      <c r="X3" s="7">
        <f t="shared" ref="X3:X9" si="7">3.9*W3</f>
        <v>7.8</v>
      </c>
      <c r="Y3" s="7"/>
      <c r="Z3" s="7"/>
      <c r="AA3" s="7">
        <f t="shared" ref="AA3:AA9" si="8">IF(Y3="v",3.9*Z3,7.9*Z3)</f>
        <v>0</v>
      </c>
      <c r="AB3" s="7"/>
      <c r="AC3" s="7"/>
      <c r="AD3" s="7">
        <f t="shared" ref="AD3:AD9" si="9">2.5*AC3</f>
        <v>0</v>
      </c>
      <c r="AE3" s="7"/>
      <c r="AF3" s="7"/>
      <c r="AG3" s="7">
        <f t="shared" ref="AG3:AG9" si="10">3.9*AF3</f>
        <v>0</v>
      </c>
      <c r="AH3" s="7" t="s">
        <v>43</v>
      </c>
      <c r="AI3" s="7">
        <v>2</v>
      </c>
      <c r="AJ3" s="7">
        <f t="shared" ref="AJ3:AJ9" si="11">IF(AH3="bb",3.9*AI3,IF(OR(AH3="sd",AH3="e",AH3="eg"),2.5*AI3,IF(OR(AH3="bc",AH3="bl"),3.5*AI3,3*AI3)))</f>
        <v>6</v>
      </c>
      <c r="AK3" s="3">
        <f t="shared" si="0"/>
        <v>35.799999999999997</v>
      </c>
    </row>
    <row r="4" spans="1:37" x14ac:dyDescent="0.25">
      <c r="A4" s="6" t="s">
        <v>27</v>
      </c>
      <c r="B4" s="6" t="str">
        <f t="shared" ref="B4:B9" si="12">IF(MID(A4,10,1) = "0","m","s")</f>
        <v>m</v>
      </c>
      <c r="C4" s="6"/>
      <c r="D4" s="6" t="s">
        <v>31</v>
      </c>
      <c r="E4" s="6">
        <v>1</v>
      </c>
      <c r="F4" s="6">
        <f t="shared" si="1"/>
        <v>12.9</v>
      </c>
      <c r="G4" s="6" t="s">
        <v>31</v>
      </c>
      <c r="H4" s="6"/>
      <c r="I4" s="6">
        <f t="shared" si="2"/>
        <v>0</v>
      </c>
      <c r="J4" s="6"/>
      <c r="K4" s="6"/>
      <c r="L4" s="6">
        <f t="shared" si="3"/>
        <v>0</v>
      </c>
      <c r="M4" s="6"/>
      <c r="N4" s="6"/>
      <c r="O4" s="6">
        <f t="shared" si="4"/>
        <v>0</v>
      </c>
      <c r="P4" s="6"/>
      <c r="Q4" s="6"/>
      <c r="R4" s="6">
        <f t="shared" si="5"/>
        <v>0</v>
      </c>
      <c r="S4" s="6" t="s">
        <v>19</v>
      </c>
      <c r="T4" s="6">
        <v>2</v>
      </c>
      <c r="U4" s="6">
        <f t="shared" si="6"/>
        <v>23</v>
      </c>
      <c r="V4" s="6"/>
      <c r="W4" s="6"/>
      <c r="X4" s="6">
        <f t="shared" si="7"/>
        <v>0</v>
      </c>
      <c r="Y4" s="6"/>
      <c r="Z4" s="6"/>
      <c r="AA4" s="6">
        <f t="shared" si="8"/>
        <v>0</v>
      </c>
      <c r="AB4" s="6" t="s">
        <v>20</v>
      </c>
      <c r="AC4" s="6">
        <v>4</v>
      </c>
      <c r="AD4" s="6">
        <f t="shared" si="9"/>
        <v>10</v>
      </c>
      <c r="AE4" s="6"/>
      <c r="AF4" s="6"/>
      <c r="AG4" s="6">
        <f t="shared" si="10"/>
        <v>0</v>
      </c>
      <c r="AH4" s="6"/>
      <c r="AI4" s="6"/>
      <c r="AJ4" s="6">
        <f t="shared" si="11"/>
        <v>0</v>
      </c>
      <c r="AK4" s="3">
        <f t="shared" si="0"/>
        <v>45.9</v>
      </c>
    </row>
    <row r="5" spans="1:37" x14ac:dyDescent="0.25">
      <c r="A5" s="6" t="s">
        <v>27</v>
      </c>
      <c r="B5" s="6" t="str">
        <f t="shared" si="12"/>
        <v>m</v>
      </c>
      <c r="C5" s="6"/>
      <c r="D5" s="6" t="s">
        <v>9</v>
      </c>
      <c r="E5" s="6">
        <v>1</v>
      </c>
      <c r="F5" s="6">
        <f t="shared" si="1"/>
        <v>9.5</v>
      </c>
      <c r="G5" s="6" t="s">
        <v>9</v>
      </c>
      <c r="H5" s="6"/>
      <c r="I5" s="6">
        <f t="shared" si="2"/>
        <v>0</v>
      </c>
      <c r="J5" s="6"/>
      <c r="K5" s="6"/>
      <c r="L5" s="6">
        <f t="shared" si="3"/>
        <v>0</v>
      </c>
      <c r="M5" s="6"/>
      <c r="N5" s="6"/>
      <c r="O5" s="6">
        <f t="shared" si="4"/>
        <v>0</v>
      </c>
      <c r="P5" s="6"/>
      <c r="Q5" s="6"/>
      <c r="R5" s="6">
        <f t="shared" si="5"/>
        <v>0</v>
      </c>
      <c r="S5" s="6"/>
      <c r="T5" s="6"/>
      <c r="U5" s="6">
        <f t="shared" si="6"/>
        <v>0</v>
      </c>
      <c r="V5" s="6"/>
      <c r="W5" s="6"/>
      <c r="X5" s="6">
        <f t="shared" si="7"/>
        <v>0</v>
      </c>
      <c r="Y5" s="6"/>
      <c r="Z5" s="6"/>
      <c r="AA5" s="6">
        <f t="shared" si="8"/>
        <v>0</v>
      </c>
      <c r="AB5" s="6"/>
      <c r="AC5" s="6"/>
      <c r="AD5" s="6">
        <f t="shared" si="9"/>
        <v>0</v>
      </c>
      <c r="AE5" s="6"/>
      <c r="AF5" s="6"/>
      <c r="AG5" s="6">
        <f t="shared" si="10"/>
        <v>0</v>
      </c>
      <c r="AH5" s="6"/>
      <c r="AI5" s="6"/>
      <c r="AJ5" s="6">
        <f t="shared" si="11"/>
        <v>0</v>
      </c>
      <c r="AK5" s="3">
        <f t="shared" si="0"/>
        <v>9.5</v>
      </c>
    </row>
    <row r="6" spans="1:37" x14ac:dyDescent="0.25">
      <c r="A6" s="8" t="s">
        <v>28</v>
      </c>
      <c r="B6" s="8" t="str">
        <f t="shared" si="12"/>
        <v>m</v>
      </c>
      <c r="C6" s="8"/>
      <c r="D6" s="8"/>
      <c r="E6" s="8"/>
      <c r="F6" s="8">
        <f t="shared" si="1"/>
        <v>0</v>
      </c>
      <c r="G6" s="8"/>
      <c r="H6" s="8"/>
      <c r="I6" s="8">
        <f t="shared" si="2"/>
        <v>0</v>
      </c>
      <c r="J6" s="8" t="s">
        <v>12</v>
      </c>
      <c r="K6" s="8">
        <v>1</v>
      </c>
      <c r="L6" s="8">
        <f t="shared" si="3"/>
        <v>11</v>
      </c>
      <c r="M6" s="8"/>
      <c r="N6" s="8"/>
      <c r="O6" s="8">
        <f t="shared" si="4"/>
        <v>0</v>
      </c>
      <c r="P6" s="8"/>
      <c r="Q6" s="8"/>
      <c r="R6" s="8">
        <f t="shared" si="5"/>
        <v>0</v>
      </c>
      <c r="S6" s="8"/>
      <c r="T6" s="8"/>
      <c r="U6" s="8">
        <f t="shared" si="6"/>
        <v>0</v>
      </c>
      <c r="V6" s="8"/>
      <c r="W6" s="8"/>
      <c r="X6" s="8">
        <f t="shared" si="7"/>
        <v>0</v>
      </c>
      <c r="Y6" s="8" t="s">
        <v>9</v>
      </c>
      <c r="Z6" s="8">
        <v>1</v>
      </c>
      <c r="AA6" s="8">
        <f t="shared" si="8"/>
        <v>7.9</v>
      </c>
      <c r="AB6" s="8"/>
      <c r="AC6" s="8"/>
      <c r="AD6" s="8">
        <f t="shared" si="9"/>
        <v>0</v>
      </c>
      <c r="AE6" s="8"/>
      <c r="AF6" s="8"/>
      <c r="AG6" s="8">
        <f t="shared" si="10"/>
        <v>0</v>
      </c>
      <c r="AH6" s="8" t="s">
        <v>46</v>
      </c>
      <c r="AI6" s="8">
        <v>1</v>
      </c>
      <c r="AJ6" s="8">
        <f t="shared" si="11"/>
        <v>2.5</v>
      </c>
      <c r="AK6" s="3">
        <f t="shared" si="0"/>
        <v>21.4</v>
      </c>
    </row>
    <row r="7" spans="1:37" x14ac:dyDescent="0.25">
      <c r="A7" s="8" t="s">
        <v>28</v>
      </c>
      <c r="B7" s="8" t="str">
        <f>IF(MID(A7,10,1) = "0","m","s")</f>
        <v>m</v>
      </c>
      <c r="C7" s="8"/>
      <c r="D7" s="8"/>
      <c r="E7" s="8"/>
      <c r="F7" s="8">
        <f t="shared" si="1"/>
        <v>0</v>
      </c>
      <c r="G7" s="8"/>
      <c r="H7" s="8"/>
      <c r="I7" s="8">
        <f t="shared" si="2"/>
        <v>0</v>
      </c>
      <c r="J7" s="8" t="s">
        <v>10</v>
      </c>
      <c r="K7" s="8">
        <v>1</v>
      </c>
      <c r="L7" s="8">
        <f t="shared" si="3"/>
        <v>11</v>
      </c>
      <c r="M7" s="8"/>
      <c r="N7" s="8"/>
      <c r="O7" s="8">
        <f t="shared" si="4"/>
        <v>0</v>
      </c>
      <c r="P7" s="8"/>
      <c r="Q7" s="8"/>
      <c r="R7" s="8">
        <f t="shared" si="5"/>
        <v>0</v>
      </c>
      <c r="S7" s="8"/>
      <c r="T7" s="8"/>
      <c r="U7" s="8">
        <f t="shared" si="6"/>
        <v>0</v>
      </c>
      <c r="V7" s="8"/>
      <c r="W7" s="8"/>
      <c r="X7" s="8">
        <f t="shared" si="7"/>
        <v>0</v>
      </c>
      <c r="Y7" s="8" t="s">
        <v>20</v>
      </c>
      <c r="Z7" s="8">
        <v>1</v>
      </c>
      <c r="AA7" s="8">
        <f t="shared" si="8"/>
        <v>7.9</v>
      </c>
      <c r="AB7" s="8"/>
      <c r="AC7" s="8"/>
      <c r="AD7" s="8">
        <f t="shared" si="9"/>
        <v>0</v>
      </c>
      <c r="AE7" s="8"/>
      <c r="AF7" s="8"/>
      <c r="AG7" s="8">
        <f t="shared" si="10"/>
        <v>0</v>
      </c>
      <c r="AH7" s="8" t="s">
        <v>46</v>
      </c>
      <c r="AI7" s="8">
        <v>1</v>
      </c>
      <c r="AJ7" s="8">
        <f t="shared" si="11"/>
        <v>2.5</v>
      </c>
      <c r="AK7" s="3">
        <f t="shared" si="0"/>
        <v>21.4</v>
      </c>
    </row>
    <row r="8" spans="1:37" x14ac:dyDescent="0.25">
      <c r="A8" s="5" t="s">
        <v>29</v>
      </c>
      <c r="B8" s="5" t="str">
        <f t="shared" si="12"/>
        <v>m</v>
      </c>
      <c r="C8" s="5"/>
      <c r="D8" s="5"/>
      <c r="E8" s="5"/>
      <c r="F8" s="5">
        <f t="shared" si="1"/>
        <v>0</v>
      </c>
      <c r="G8" s="5"/>
      <c r="H8" s="5"/>
      <c r="I8" s="5">
        <f t="shared" si="2"/>
        <v>0</v>
      </c>
      <c r="J8" s="5"/>
      <c r="K8" s="5"/>
      <c r="L8" s="5">
        <f t="shared" si="3"/>
        <v>0</v>
      </c>
      <c r="M8" s="5"/>
      <c r="N8" s="5"/>
      <c r="O8" s="5">
        <f t="shared" si="4"/>
        <v>0</v>
      </c>
      <c r="P8" s="5" t="s">
        <v>9</v>
      </c>
      <c r="Q8" s="5">
        <v>1</v>
      </c>
      <c r="R8" s="5">
        <f t="shared" si="5"/>
        <v>11</v>
      </c>
      <c r="S8" s="5"/>
      <c r="T8" s="5"/>
      <c r="U8" s="5">
        <f t="shared" si="6"/>
        <v>0</v>
      </c>
      <c r="V8" s="5"/>
      <c r="W8" s="5"/>
      <c r="X8" s="5">
        <f t="shared" si="7"/>
        <v>0</v>
      </c>
      <c r="Y8" s="5"/>
      <c r="Z8" s="5"/>
      <c r="AA8" s="5">
        <f t="shared" si="8"/>
        <v>0</v>
      </c>
      <c r="AB8" s="5" t="s">
        <v>9</v>
      </c>
      <c r="AC8" s="5">
        <v>1</v>
      </c>
      <c r="AD8" s="5">
        <f t="shared" si="9"/>
        <v>2.5</v>
      </c>
      <c r="AE8" s="5"/>
      <c r="AF8" s="5"/>
      <c r="AG8" s="5">
        <f t="shared" si="10"/>
        <v>0</v>
      </c>
      <c r="AH8" s="5" t="s">
        <v>46</v>
      </c>
      <c r="AI8" s="5">
        <v>1</v>
      </c>
      <c r="AJ8" s="5">
        <f t="shared" si="11"/>
        <v>2.5</v>
      </c>
      <c r="AK8" s="3">
        <f t="shared" si="0"/>
        <v>16</v>
      </c>
    </row>
    <row r="9" spans="1:37" x14ac:dyDescent="0.25">
      <c r="A9" s="5" t="s">
        <v>29</v>
      </c>
      <c r="B9" s="5" t="str">
        <f t="shared" si="12"/>
        <v>m</v>
      </c>
      <c r="C9" s="5"/>
      <c r="D9" s="5"/>
      <c r="E9" s="5"/>
      <c r="F9" s="5">
        <f t="shared" si="1"/>
        <v>0</v>
      </c>
      <c r="G9" s="5"/>
      <c r="H9" s="5"/>
      <c r="I9" s="5">
        <f t="shared" si="2"/>
        <v>0</v>
      </c>
      <c r="J9" s="5"/>
      <c r="K9" s="5"/>
      <c r="L9" s="5">
        <f t="shared" si="3"/>
        <v>0</v>
      </c>
      <c r="M9" s="5"/>
      <c r="N9" s="5"/>
      <c r="O9" s="5">
        <f t="shared" si="4"/>
        <v>0</v>
      </c>
      <c r="P9" s="5" t="s">
        <v>20</v>
      </c>
      <c r="Q9" s="5">
        <v>1</v>
      </c>
      <c r="R9" s="5">
        <f t="shared" si="5"/>
        <v>11</v>
      </c>
      <c r="S9" s="5"/>
      <c r="T9" s="5"/>
      <c r="U9" s="5">
        <f t="shared" si="6"/>
        <v>0</v>
      </c>
      <c r="V9" s="5"/>
      <c r="W9" s="5"/>
      <c r="X9" s="5">
        <f t="shared" si="7"/>
        <v>0</v>
      </c>
      <c r="Y9" s="5"/>
      <c r="Z9" s="5"/>
      <c r="AA9" s="5">
        <f t="shared" si="8"/>
        <v>0</v>
      </c>
      <c r="AB9" s="5" t="s">
        <v>20</v>
      </c>
      <c r="AC9" s="5">
        <v>1</v>
      </c>
      <c r="AD9" s="5">
        <f t="shared" si="9"/>
        <v>2.5</v>
      </c>
      <c r="AE9" s="5"/>
      <c r="AF9" s="5"/>
      <c r="AG9" s="5">
        <f t="shared" si="10"/>
        <v>0</v>
      </c>
      <c r="AH9" s="5" t="s">
        <v>18</v>
      </c>
      <c r="AI9" s="5">
        <v>1</v>
      </c>
      <c r="AJ9" s="5">
        <f t="shared" si="11"/>
        <v>3.9</v>
      </c>
      <c r="AK9" s="3">
        <f t="shared" si="0"/>
        <v>17.399999999999999</v>
      </c>
    </row>
    <row r="10" spans="1:37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9">
        <f>SUM(AK2:AK9)</f>
        <v>205.70000000000002</v>
      </c>
    </row>
    <row r="11" spans="1:37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3"/>
    </row>
    <row r="12" spans="1:37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3"/>
    </row>
    <row r="13" spans="1:37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3"/>
    </row>
    <row r="14" spans="1:37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3"/>
    </row>
    <row r="15" spans="1:37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3"/>
    </row>
    <row r="16" spans="1:37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3"/>
    </row>
    <row r="17" spans="1:37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3"/>
    </row>
    <row r="18" spans="1:37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3"/>
    </row>
    <row r="19" spans="1:37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3"/>
    </row>
    <row r="20" spans="1:37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3"/>
    </row>
    <row r="21" spans="1:37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3"/>
    </row>
    <row r="22" spans="1:37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3"/>
    </row>
    <row r="23" spans="1:37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3"/>
    </row>
    <row r="24" spans="1:37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3"/>
    </row>
    <row r="25" spans="1:37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3"/>
    </row>
    <row r="26" spans="1:37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3"/>
    </row>
    <row r="27" spans="1:37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3"/>
    </row>
    <row r="28" spans="1:37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3"/>
    </row>
    <row r="29" spans="1:37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3"/>
    </row>
    <row r="30" spans="1:37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3"/>
    </row>
  </sheetData>
  <dataValidations count="12">
    <dataValidation type="list" allowBlank="1" showInputMessage="1" showErrorMessage="1" sqref="D2:D30 G2:G30">
      <formula1>"b,plg,ll,cv,tf,kb,kplg,kll,kcv,ktf"</formula1>
    </dataValidation>
    <dataValidation type="list" allowBlank="1" showInputMessage="1" showErrorMessage="1" sqref="V2:V32">
      <formula1>"p,pl"</formula1>
    </dataValidation>
    <dataValidation type="list" allowBlank="1" showInputMessage="1" showErrorMessage="1" sqref="P2:P32">
      <formula1>"b,tf,cv"</formula1>
    </dataValidation>
    <dataValidation type="list" allowBlank="1" showInputMessage="1" showErrorMessage="1" sqref="S2:S32 M2:M32">
      <formula1>"y,n"</formula1>
    </dataValidation>
    <dataValidation type="list" allowBlank="1" showInputMessage="1" showErrorMessage="1" sqref="J2:J32">
      <formula1>"b,plg,pc,ll,cv,tf"</formula1>
    </dataValidation>
    <dataValidation type="list" allowBlank="1" showInputMessage="1" showErrorMessage="1" sqref="AB2:AB32">
      <formula1>"cv,b"</formula1>
    </dataValidation>
    <dataValidation type="list" allowBlank="1" showInputMessage="1" showErrorMessage="1" sqref="AE2:AE32">
      <formula1>"m,s,n,g"</formula1>
    </dataValidation>
    <dataValidation type="list" allowBlank="1" showInputMessage="1" showErrorMessage="1" sqref="AH2:AH32">
      <formula1>"bb,sd,e,eg,jf,jc,bc,bl"</formula1>
    </dataValidation>
    <dataValidation type="list" allowBlank="1" showInputMessage="1" showErrorMessage="1" sqref="Y2:Y32">
      <formula1>"v,cv,b"</formula1>
    </dataValidation>
    <dataValidation type="list" allowBlank="1" showInputMessage="1" showErrorMessage="1" sqref="D31:D32 G31:G32">
      <formula1>"c,k"</formula1>
    </dataValidation>
    <dataValidation type="list" allowBlank="1" showInputMessage="1" showErrorMessage="1" sqref="C2:C32">
      <formula1>"e,s,l"</formula1>
    </dataValidation>
    <dataValidation type="list" allowBlank="1" showInputMessage="1" showErrorMessage="1" sqref="T31:T32 W30:W32">
      <formula1>"b,plg,pc,ll,tf"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Prix</vt:lpstr>
      <vt:lpstr>Ref</vt:lpstr>
      <vt:lpstr>Test_BunViet_csv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2023-12-07T15:59:18Z</cp:lastPrinted>
  <dcterms:created xsi:type="dcterms:W3CDTF">2023-12-06T22:52:47Z</dcterms:created>
  <dcterms:modified xsi:type="dcterms:W3CDTF">2023-12-07T15:59:57Z</dcterms:modified>
</cp:coreProperties>
</file>