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evan\OneDrive\Desktop\4th Surface\ISQA 4110-860 Milestone 2\"/>
    </mc:Choice>
  </mc:AlternateContent>
  <bookViews>
    <workbookView xWindow="0" yWindow="0" windowWidth="28800" windowHeight="12350"/>
  </bookViews>
  <sheets>
    <sheet name="Summary" sheetId="1" r:id="rId1"/>
    <sheet name="Tangible Benefits" sheetId="2" r:id="rId2"/>
    <sheet name="One-Time Costs" sheetId="3" r:id="rId3"/>
    <sheet name="Recurring Costs" sheetId="4" r:id="rId4"/>
    <sheet name="Chart" sheetId="5" r:id="rId5"/>
    <sheet name="Assumptions" sheetId="6" r:id="rId6"/>
  </sheets>
  <externalReferences>
    <externalReference r:id="rId7"/>
  </externalReferences>
  <calcPr calcId="171027"/>
</workbook>
</file>

<file path=xl/calcChain.xml><?xml version="1.0" encoding="utf-8"?>
<calcChain xmlns="http://schemas.openxmlformats.org/spreadsheetml/2006/main">
  <c r="C8" i="1" l="1"/>
  <c r="D8" i="1" s="1"/>
  <c r="B13" i="1"/>
  <c r="G15" i="1"/>
  <c r="F15" i="1"/>
  <c r="E15" i="1"/>
  <c r="D15" i="1"/>
  <c r="C15" i="1"/>
  <c r="G7" i="1"/>
  <c r="F7" i="1"/>
  <c r="E7" i="1"/>
  <c r="D7" i="1"/>
  <c r="C7" i="1"/>
  <c r="B8" i="1" l="1"/>
  <c r="E8" i="1" s="1"/>
  <c r="F8" i="1" s="1"/>
  <c r="G8" i="1" s="1"/>
  <c r="B30" i="1" l="1"/>
  <c r="B29" i="1"/>
  <c r="B11" i="1"/>
  <c r="C16" i="1"/>
  <c r="C17" i="1" s="1"/>
  <c r="C9" i="1" l="1"/>
  <c r="B19" i="1"/>
  <c r="C19" i="1" s="1"/>
  <c r="D16" i="1" l="1"/>
  <c r="D17" i="1" s="1"/>
  <c r="D19" i="1" s="1"/>
  <c r="C29" i="1"/>
  <c r="C30" i="1" s="1"/>
  <c r="C11" i="1"/>
  <c r="D9" i="1"/>
  <c r="D29" i="1" l="1"/>
  <c r="D30" i="1" s="1"/>
  <c r="D11" i="1"/>
  <c r="E16" i="1"/>
  <c r="E17" i="1" s="1"/>
  <c r="E19" i="1" s="1"/>
  <c r="E9" i="1"/>
  <c r="E29" i="1" l="1"/>
  <c r="E30" i="1" s="1"/>
  <c r="F16" i="1"/>
  <c r="F17" i="1" s="1"/>
  <c r="F19" i="1" s="1"/>
  <c r="F9" i="1"/>
  <c r="E11" i="1"/>
  <c r="F29" i="1" l="1"/>
  <c r="F30" i="1" s="1"/>
  <c r="F11" i="1"/>
  <c r="G16" i="1"/>
  <c r="G17" i="1" s="1"/>
  <c r="G19" i="1" s="1"/>
  <c r="H19" i="1" s="1"/>
  <c r="G9" i="1"/>
  <c r="G11" i="1" l="1"/>
  <c r="H11" i="1" s="1"/>
  <c r="H22" i="1" s="1"/>
  <c r="H25" i="1" s="1"/>
  <c r="G29" i="1"/>
  <c r="G30" i="1" s="1"/>
  <c r="H32" i="1" s="1"/>
  <c r="H34" i="1" s="1"/>
</calcChain>
</file>

<file path=xl/sharedStrings.xml><?xml version="1.0" encoding="utf-8"?>
<sst xmlns="http://schemas.openxmlformats.org/spreadsheetml/2006/main" count="185" uniqueCount="67">
  <si>
    <t>Economic Feasibilty Analysis</t>
  </si>
  <si>
    <t>Year of Project</t>
  </si>
  <si>
    <t>Year 0</t>
  </si>
  <si>
    <t>Year 1</t>
  </si>
  <si>
    <t>Year 2</t>
  </si>
  <si>
    <t>Year 3</t>
  </si>
  <si>
    <t>Year 4</t>
  </si>
  <si>
    <t>Year 5</t>
  </si>
  <si>
    <t>TOTALS</t>
  </si>
  <si>
    <t>Net economic benefit</t>
  </si>
  <si>
    <t>Discount rate (??)</t>
  </si>
  <si>
    <t>PV of benefits</t>
  </si>
  <si>
    <t>NPV of all BENEFITS</t>
  </si>
  <si>
    <t>One-time COSTS</t>
  </si>
  <si>
    <t>Recurring Costs</t>
  </si>
  <si>
    <t>PV of Recurring Costs</t>
  </si>
  <si>
    <t>NPV of all COSTS</t>
  </si>
  <si>
    <t>Overall NPV</t>
  </si>
  <si>
    <t>Overall ROI - (Overall NPV/NPV of all COSTS)</t>
  </si>
  <si>
    <t>Break-even Analysis</t>
  </si>
  <si>
    <t>Yearly NPV Cash Flow</t>
  </si>
  <si>
    <t>Overall NPV Cash Flow</t>
  </si>
  <si>
    <t>Project break-even occurs between years</t>
  </si>
  <si>
    <t>Use first year of positive cash flow to calulate break-even fraction</t>
  </si>
  <si>
    <t>Actual break-even occurred at</t>
  </si>
  <si>
    <t>Cost reduction or avoidance</t>
  </si>
  <si>
    <t>Error reduction</t>
  </si>
  <si>
    <t>Increased flexibility</t>
  </si>
  <si>
    <t>Increased speed of activity</t>
  </si>
  <si>
    <t>Other</t>
  </si>
  <si>
    <t>O</t>
  </si>
  <si>
    <t>Development costs</t>
  </si>
  <si>
    <t>New hardware</t>
  </si>
  <si>
    <t>New softwarre</t>
  </si>
  <si>
    <t>User training</t>
  </si>
  <si>
    <t>Site prepartion</t>
  </si>
  <si>
    <t>Application software maintenance</t>
  </si>
  <si>
    <t>Incremental data storage</t>
  </si>
  <si>
    <t>New software or hardware leases</t>
  </si>
  <si>
    <t>Supplies</t>
  </si>
  <si>
    <t>SpaceMen</t>
  </si>
  <si>
    <t>DOspace Member &amp; Mentor Database</t>
  </si>
  <si>
    <t/>
  </si>
  <si>
    <t>years</t>
  </si>
  <si>
    <t>Discount Rate</t>
  </si>
  <si>
    <t>Justification</t>
  </si>
  <si>
    <t>No new hardware required</t>
  </si>
  <si>
    <t>No new software required</t>
  </si>
  <si>
    <t>Benefits</t>
  </si>
  <si>
    <t>Costs</t>
  </si>
  <si>
    <t>Discount rate</t>
  </si>
  <si>
    <t>One-time Costs</t>
  </si>
  <si>
    <t>Reoccuring Costs</t>
  </si>
  <si>
    <t>Time Horizon</t>
  </si>
  <si>
    <t>$5 a month * 12 months a year</t>
  </si>
  <si>
    <t>-</t>
  </si>
  <si>
    <t>100 hours for free because development is for a class</t>
  </si>
  <si>
    <t>Cost in training 2 users at 2 hours of training in the first year at $20 an hour</t>
  </si>
  <si>
    <t>Cost in getting the database initially setup in their website at $20 an hour with 5 hours of labor</t>
  </si>
  <si>
    <t>Data is hosted as part of the monthly subscrition, no separate cost</t>
  </si>
  <si>
    <t>DOspace already has computer hardware for their employees</t>
  </si>
  <si>
    <t>No need for expendable supplies since everything is digital</t>
  </si>
  <si>
    <t>No cost reduction, their current solution is free but uses a lot of labor</t>
  </si>
  <si>
    <t>Errors were not mentioned as a problem in the client meeting, therefore we do not believe our database will add or subtract errors</t>
  </si>
  <si>
    <t>78 hours in labor saved a year * $20 an hour. 78 is calculated from an average work year being 2080 hours and currently her database usage is 30% of her job at 624 hours a year. We believe our database will cut that number in half to 312 hours a year. Of the remaining 312 hours a year the client believe that last minute mantinence and flexiblity is one quarter of the job at 78 hours.</t>
  </si>
  <si>
    <t>The remaing 75% of the time saved in database maintence labor is reflected here.</t>
  </si>
  <si>
    <t>Nothing else necessary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</si>
</sst>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&quot;$&quot;#,##0;[Red]&quot;$&quot;#,##0"/>
    <numFmt numFmtId="165" formatCode="&quot;$&quot;#,##0"/>
  </numFmts>
  <fonts count="8" x14ac:knownFonts="1">
    <font>
      <sz val="10"/>
      <name val="Arial"/>
    </font>
    <font>
      <b/>
      <sz val="14"/>
      <name val="Arial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quotePrefix="1"/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0" borderId="1" xfId="0" quotePrefix="1" applyBorder="1"/>
    <xf numFmtId="10" fontId="0" fillId="0" borderId="1" xfId="0" applyNumberFormat="1" applyBorder="1"/>
    <xf numFmtId="6" fontId="0" fillId="0" borderId="0" xfId="0" quotePrefix="1" applyNumberFormat="1"/>
    <xf numFmtId="6" fontId="0" fillId="0" borderId="0" xfId="0" applyNumberFormat="1"/>
    <xf numFmtId="38" fontId="0" fillId="0" borderId="0" xfId="0" applyNumberFormat="1"/>
    <xf numFmtId="6" fontId="0" fillId="0" borderId="2" xfId="0" applyNumberFormat="1" applyBorder="1"/>
    <xf numFmtId="9" fontId="0" fillId="0" borderId="2" xfId="0" applyNumberFormat="1" applyBorder="1"/>
    <xf numFmtId="9" fontId="0" fillId="0" borderId="0" xfId="0" applyNumberFormat="1"/>
    <xf numFmtId="0" fontId="4" fillId="0" borderId="0" xfId="0" applyFont="1"/>
    <xf numFmtId="0" fontId="0" fillId="0" borderId="0" xfId="0" applyNumberFormat="1"/>
    <xf numFmtId="3" fontId="0" fillId="0" borderId="0" xfId="0" applyNumberFormat="1"/>
    <xf numFmtId="0" fontId="6" fillId="2" borderId="0" xfId="0" applyFont="1" applyFill="1"/>
    <xf numFmtId="0" fontId="7" fillId="2" borderId="0" xfId="0" applyFont="1" applyFill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 vs Benefits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Chart!$D$26</c:f>
              <c:strCache>
                <c:ptCount val="1"/>
                <c:pt idx="0">
                  <c:v>Benefits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Chart!$E$25:$J$25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Chart!$E$26:$J$26</c:f>
              <c:numCache>
                <c:formatCode>"$"#,##0_);[Red]\("$"#,##0\)</c:formatCode>
                <c:ptCount val="6"/>
                <c:pt idx="0">
                  <c:v>0</c:v>
                </c:pt>
                <c:pt idx="1">
                  <c:v>7800</c:v>
                </c:pt>
                <c:pt idx="2">
                  <c:v>7800</c:v>
                </c:pt>
                <c:pt idx="3">
                  <c:v>7800</c:v>
                </c:pt>
                <c:pt idx="4">
                  <c:v>7800</c:v>
                </c:pt>
                <c:pt idx="5">
                  <c:v>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CC9-AB0B-56969C7EC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617839"/>
        <c:axId val="689618255"/>
      </c:barChart>
      <c:lineChart>
        <c:grouping val="standard"/>
        <c:varyColors val="0"/>
        <c:ser>
          <c:idx val="1"/>
          <c:order val="1"/>
          <c:tx>
            <c:strRef>
              <c:f>Chart!$D$27</c:f>
              <c:strCache>
                <c:ptCount val="1"/>
                <c:pt idx="0">
                  <c:v>Costs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Chart!$E$25:$J$25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Chart!$E$27:$J$27</c:f>
              <c:numCache>
                <c:formatCode>"$"#,##0_);[Red]\("$"#,##0\)</c:formatCode>
                <c:ptCount val="6"/>
                <c:pt idx="0">
                  <c:v>-140</c:v>
                </c:pt>
                <c:pt idx="1">
                  <c:v>-160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9-4CC9-AB0B-56969C7EC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56047"/>
        <c:axId val="82555631"/>
      </c:lineChart>
      <c:catAx>
        <c:axId val="689617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255"/>
        <c:crosses val="autoZero"/>
        <c:auto val="1"/>
        <c:lblAlgn val="ctr"/>
        <c:lblOffset val="100"/>
        <c:noMultiLvlLbl val="0"/>
      </c:catAx>
      <c:valAx>
        <c:axId val="68961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7839"/>
        <c:crosses val="autoZero"/>
        <c:crossBetween val="between"/>
      </c:valAx>
      <c:valAx>
        <c:axId val="82555631"/>
        <c:scaling>
          <c:orientation val="minMax"/>
        </c:scaling>
        <c:delete val="0"/>
        <c:axPos val="r"/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6047"/>
        <c:crosses val="max"/>
        <c:crossBetween val="between"/>
      </c:valAx>
      <c:catAx>
        <c:axId val="82556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555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469900</xdr:colOff>
      <xdr:row>3</xdr:row>
      <xdr:rowOff>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21" t="22174" r="18610" b="24205"/>
        <a:stretch/>
      </xdr:blipFill>
      <xdr:spPr bwMode="auto">
        <a:xfrm>
          <a:off x="2692400" y="0"/>
          <a:ext cx="1181100" cy="603250"/>
        </a:xfrm>
        <a:prstGeom prst="rect">
          <a:avLst/>
        </a:prstGeom>
        <a:ln>
          <a:noFill/>
        </a:ln>
        <a:effectLst>
          <a:softEdge rad="112500"/>
        </a:effectLst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571500</xdr:colOff>
      <xdr:row>3</xdr:row>
      <xdr:rowOff>19050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21" t="22174" r="18610" b="24205"/>
        <a:stretch/>
      </xdr:blipFill>
      <xdr:spPr bwMode="auto">
        <a:xfrm>
          <a:off x="2444750" y="0"/>
          <a:ext cx="1181100" cy="603250"/>
        </a:xfrm>
        <a:prstGeom prst="rect">
          <a:avLst/>
        </a:prstGeom>
        <a:ln>
          <a:noFill/>
        </a:ln>
        <a:effectLst>
          <a:softEdge rad="112500"/>
        </a:effectLst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571500</xdr:colOff>
      <xdr:row>3</xdr:row>
      <xdr:rowOff>19050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21" t="22174" r="18610" b="24205"/>
        <a:stretch/>
      </xdr:blipFill>
      <xdr:spPr bwMode="auto">
        <a:xfrm>
          <a:off x="2444750" y="0"/>
          <a:ext cx="1181100" cy="603250"/>
        </a:xfrm>
        <a:prstGeom prst="rect">
          <a:avLst/>
        </a:prstGeom>
        <a:ln>
          <a:noFill/>
        </a:ln>
        <a:effectLst>
          <a:softEdge rad="112500"/>
        </a:effectLst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571500</xdr:colOff>
      <xdr:row>3</xdr:row>
      <xdr:rowOff>19051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21" t="22174" r="18610" b="24205"/>
        <a:stretch/>
      </xdr:blipFill>
      <xdr:spPr bwMode="auto">
        <a:xfrm>
          <a:off x="2444750" y="1"/>
          <a:ext cx="1181100" cy="603250"/>
        </a:xfrm>
        <a:prstGeom prst="rect">
          <a:avLst/>
        </a:prstGeom>
        <a:ln>
          <a:noFill/>
        </a:ln>
        <a:effectLst>
          <a:softEdge rad="112500"/>
        </a:effectLst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571500</xdr:colOff>
      <xdr:row>3</xdr:row>
      <xdr:rowOff>19050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21" t="22174" r="18610" b="24205"/>
        <a:stretch/>
      </xdr:blipFill>
      <xdr:spPr bwMode="auto">
        <a:xfrm>
          <a:off x="2438400" y="0"/>
          <a:ext cx="1181100" cy="603250"/>
        </a:xfrm>
        <a:prstGeom prst="rect">
          <a:avLst/>
        </a:prstGeom>
        <a:ln>
          <a:noFill/>
        </a:ln>
        <a:effectLst>
          <a:softEdge rad="112500"/>
        </a:effectLst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2</xdr:col>
      <xdr:colOff>441325</xdr:colOff>
      <xdr:row>4</xdr:row>
      <xdr:rowOff>104775</xdr:rowOff>
    </xdr:from>
    <xdr:to>
      <xdr:col>10</xdr:col>
      <xdr:colOff>136525</xdr:colOff>
      <xdr:row>21</xdr:row>
      <xdr:rowOff>149225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571500</xdr:colOff>
      <xdr:row>3</xdr:row>
      <xdr:rowOff>19050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21" t="22174" r="18610" b="24205"/>
        <a:stretch/>
      </xdr:blipFill>
      <xdr:spPr bwMode="auto">
        <a:xfrm>
          <a:off x="2444750" y="0"/>
          <a:ext cx="1181100" cy="603250"/>
        </a:xfrm>
        <a:prstGeom prst="rect">
          <a:avLst/>
        </a:prstGeom>
        <a:ln>
          <a:noFill/>
        </a:ln>
        <a:effectLst>
          <a:softEdge rad="112500"/>
        </a:effectLst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8216;Assumptions&#8217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ngible Benefits"/>
      <sheetName val="One-Time Costs"/>
      <sheetName val="Recurring Costs"/>
      <sheetName val="Chart"/>
      <sheetName val="Assumptions"/>
    </sheetNames>
    <sheetDataSet>
      <sheetData sheetId="0"/>
      <sheetData sheetId="1"/>
      <sheetData sheetId="2"/>
      <sheetData sheetId="3"/>
      <sheetData sheetId="4"/>
      <sheetData sheetId="5">
        <row r="6">
          <cell r="B6">
            <v>39000</v>
          </cell>
        </row>
        <row r="7">
          <cell r="B7">
            <v>-180</v>
          </cell>
        </row>
        <row r="8">
          <cell r="B8">
            <v>-360</v>
          </cell>
        </row>
        <row r="9">
          <cell r="D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C29" sqref="C29"/>
    </sheetView>
  </sheetViews>
  <sheetFormatPr defaultRowHeight="12.5" x14ac:dyDescent="0.25"/>
  <cols>
    <col min="1" max="1" width="38.54296875" customWidth="1"/>
    <col min="2" max="2" width="10.1796875" customWidth="1"/>
    <col min="3" max="7" width="9.6328125" bestFit="1" customWidth="1"/>
    <col min="8" max="8" width="36.54296875" customWidth="1"/>
    <col min="9" max="9" width="7.08984375" customWidth="1"/>
    <col min="12" max="12" width="3.7265625" customWidth="1"/>
    <col min="13" max="13" width="20.26953125" customWidth="1"/>
  </cols>
  <sheetData>
    <row r="1" spans="1:8" ht="19.5" customHeight="1" x14ac:dyDescent="0.4">
      <c r="A1" s="1" t="s">
        <v>40</v>
      </c>
    </row>
    <row r="2" spans="1:8" ht="15.5" x14ac:dyDescent="0.35">
      <c r="A2" s="2" t="s">
        <v>0</v>
      </c>
    </row>
    <row r="3" spans="1:8" x14ac:dyDescent="0.25">
      <c r="A3" t="s">
        <v>41</v>
      </c>
    </row>
    <row r="5" spans="1:8" x14ac:dyDescent="0.25">
      <c r="E5" t="s">
        <v>1</v>
      </c>
    </row>
    <row r="6" spans="1:8" ht="14.5" x14ac:dyDescent="0.35">
      <c r="A6" s="4" t="s">
        <v>42</v>
      </c>
      <c r="B6" s="5">
        <v>0</v>
      </c>
      <c r="C6" s="5">
        <v>1</v>
      </c>
      <c r="D6" s="5">
        <v>2</v>
      </c>
      <c r="E6" s="5">
        <v>3</v>
      </c>
      <c r="F6" s="5">
        <v>4</v>
      </c>
      <c r="G6" s="5">
        <v>5</v>
      </c>
      <c r="H6" s="5" t="s">
        <v>8</v>
      </c>
    </row>
    <row r="7" spans="1:8" x14ac:dyDescent="0.25">
      <c r="A7" t="s">
        <v>9</v>
      </c>
      <c r="C7" s="6">
        <f>[1]Assumptions!$B$6</f>
        <v>39000</v>
      </c>
      <c r="D7" s="6">
        <f>[1]Assumptions!$B$6</f>
        <v>39000</v>
      </c>
      <c r="E7" s="6">
        <f>[1]Assumptions!$B$6</f>
        <v>39000</v>
      </c>
      <c r="F7" s="6">
        <f>[1]Assumptions!$B$6</f>
        <v>39000</v>
      </c>
      <c r="G7" s="6">
        <f>[1]Assumptions!$B$6</f>
        <v>39000</v>
      </c>
    </row>
    <row r="8" spans="1:8" x14ac:dyDescent="0.25">
      <c r="A8" t="s">
        <v>50</v>
      </c>
      <c r="B8" s="7">
        <f>1</f>
        <v>1</v>
      </c>
      <c r="C8" s="8">
        <f>(1/(1+Assumptions!$B$9)*B8)</f>
        <v>0.90909090909090906</v>
      </c>
      <c r="D8" s="8">
        <f>(1/(1+Assumptions!$B$9)*C8)</f>
        <v>0.82644628099173545</v>
      </c>
      <c r="E8" s="8">
        <f>(1/(1+Assumptions!$B$9)*D8)</f>
        <v>0.75131480090157765</v>
      </c>
      <c r="F8" s="8">
        <f>(1/(1+Assumptions!$B$9)*E8)</f>
        <v>0.68301345536507052</v>
      </c>
      <c r="G8" s="8">
        <f>(1/(1+Assumptions!$B$9)*F8)</f>
        <v>0.62092132305915504</v>
      </c>
    </row>
    <row r="9" spans="1:8" x14ac:dyDescent="0.25">
      <c r="A9" t="s">
        <v>11</v>
      </c>
      <c r="C9" s="6">
        <f>C7*C8</f>
        <v>35454.545454545456</v>
      </c>
      <c r="D9" s="6">
        <f t="shared" ref="D9:G9" si="0">D7*D8</f>
        <v>32231.404958677682</v>
      </c>
      <c r="E9" s="6">
        <f t="shared" si="0"/>
        <v>29301.277235161528</v>
      </c>
      <c r="F9" s="6">
        <f t="shared" si="0"/>
        <v>26637.524759237749</v>
      </c>
      <c r="G9" s="6">
        <f t="shared" si="0"/>
        <v>24215.931599307045</v>
      </c>
    </row>
    <row r="11" spans="1:8" x14ac:dyDescent="0.25">
      <c r="A11" t="s">
        <v>12</v>
      </c>
      <c r="B11">
        <f>[1]Assumptions!D9</f>
        <v>0</v>
      </c>
      <c r="C11" s="6">
        <f>B11+C9</f>
        <v>35454.545454545456</v>
      </c>
      <c r="D11" s="6">
        <f t="shared" ref="D11:G11" si="1">C11+D9</f>
        <v>67685.950413223138</v>
      </c>
      <c r="E11" s="6">
        <f t="shared" si="1"/>
        <v>96987.227648384665</v>
      </c>
      <c r="F11" s="6">
        <f t="shared" si="1"/>
        <v>123624.75240762241</v>
      </c>
      <c r="G11" s="6">
        <f t="shared" si="1"/>
        <v>147840.68400692946</v>
      </c>
      <c r="H11" s="6">
        <f>$G$11</f>
        <v>147840.68400692946</v>
      </c>
    </row>
    <row r="13" spans="1:8" x14ac:dyDescent="0.25">
      <c r="A13" t="s">
        <v>13</v>
      </c>
      <c r="B13" s="9">
        <f>[1]Assumptions!$B$7</f>
        <v>-180</v>
      </c>
    </row>
    <row r="15" spans="1:8" x14ac:dyDescent="0.25">
      <c r="A15" t="s">
        <v>14</v>
      </c>
      <c r="C15" s="10">
        <f>[1]Assumptions!$B$8</f>
        <v>-360</v>
      </c>
      <c r="D15" s="10">
        <f>[1]Assumptions!$B$8</f>
        <v>-360</v>
      </c>
      <c r="E15" s="10">
        <f>[1]Assumptions!$B$8</f>
        <v>-360</v>
      </c>
      <c r="F15" s="10">
        <f>[1]Assumptions!$B$8</f>
        <v>-360</v>
      </c>
      <c r="G15" s="10">
        <f>[1]Assumptions!$B$8</f>
        <v>-360</v>
      </c>
    </row>
    <row r="16" spans="1:8" x14ac:dyDescent="0.25">
      <c r="A16" t="s">
        <v>10</v>
      </c>
      <c r="B16" s="3"/>
      <c r="C16" s="8">
        <f>C8</f>
        <v>0.90909090909090906</v>
      </c>
      <c r="D16" s="8">
        <f t="shared" ref="D16:G16" si="2">D8</f>
        <v>0.82644628099173545</v>
      </c>
      <c r="E16" s="8">
        <f t="shared" si="2"/>
        <v>0.75131480090157765</v>
      </c>
      <c r="F16" s="8">
        <f t="shared" si="2"/>
        <v>0.68301345536507052</v>
      </c>
      <c r="G16" s="8">
        <f t="shared" si="2"/>
        <v>0.62092132305915504</v>
      </c>
    </row>
    <row r="17" spans="1:8" x14ac:dyDescent="0.25">
      <c r="A17" t="s">
        <v>15</v>
      </c>
      <c r="C17" s="10">
        <f>C15*C16</f>
        <v>-327.27272727272725</v>
      </c>
      <c r="D17" s="10">
        <f>D15*D16</f>
        <v>-297.52066115702473</v>
      </c>
      <c r="E17" s="10">
        <f>E15*E16</f>
        <v>-270.47332832456794</v>
      </c>
      <c r="F17" s="10">
        <f>F15*F16</f>
        <v>-245.88484393142539</v>
      </c>
      <c r="G17" s="10">
        <f>G15*G16</f>
        <v>-223.53167630129582</v>
      </c>
    </row>
    <row r="19" spans="1:8" x14ac:dyDescent="0.25">
      <c r="A19" t="s">
        <v>16</v>
      </c>
      <c r="B19" s="9">
        <f>B13</f>
        <v>-180</v>
      </c>
      <c r="C19" s="10">
        <f>B19+C17</f>
        <v>-507.27272727272725</v>
      </c>
      <c r="D19" s="10">
        <f>C19+D17</f>
        <v>-804.79338842975199</v>
      </c>
      <c r="E19" s="10">
        <f>D19+E17</f>
        <v>-1075.26671675432</v>
      </c>
      <c r="F19" s="10">
        <f>E19+F17</f>
        <v>-1321.1515606857454</v>
      </c>
      <c r="G19" s="10">
        <f>F19+G17</f>
        <v>-1544.6832369870413</v>
      </c>
      <c r="H19" s="10">
        <f>$G$19</f>
        <v>-1544.6832369870413</v>
      </c>
    </row>
    <row r="20" spans="1:8" x14ac:dyDescent="0.25">
      <c r="B20" s="11"/>
    </row>
    <row r="21" spans="1:8" x14ac:dyDescent="0.25">
      <c r="B21" s="11"/>
    </row>
    <row r="22" spans="1:8" ht="13" thickBot="1" x14ac:dyDescent="0.3">
      <c r="A22" t="s">
        <v>17</v>
      </c>
      <c r="B22" s="11"/>
      <c r="H22" s="12">
        <f>H11+H19</f>
        <v>146296.00076994242</v>
      </c>
    </row>
    <row r="23" spans="1:8" ht="13" thickTop="1" x14ac:dyDescent="0.25">
      <c r="B23" s="11"/>
    </row>
    <row r="24" spans="1:8" x14ac:dyDescent="0.25">
      <c r="B24" s="11"/>
    </row>
    <row r="25" spans="1:8" ht="13" thickBot="1" x14ac:dyDescent="0.3">
      <c r="A25" t="s">
        <v>18</v>
      </c>
      <c r="B25" s="11"/>
      <c r="H25" s="13">
        <f>ABS(H22/H19)</f>
        <v>94.709385890208722</v>
      </c>
    </row>
    <row r="26" spans="1:8" ht="13" thickTop="1" x14ac:dyDescent="0.25">
      <c r="B26" s="11"/>
    </row>
    <row r="27" spans="1:8" x14ac:dyDescent="0.25">
      <c r="B27" s="11"/>
    </row>
    <row r="28" spans="1:8" x14ac:dyDescent="0.25">
      <c r="A28" t="s">
        <v>19</v>
      </c>
      <c r="B28" s="11"/>
    </row>
    <row r="29" spans="1:8" x14ac:dyDescent="0.25">
      <c r="A29" t="s">
        <v>20</v>
      </c>
      <c r="B29" s="10">
        <f>B13</f>
        <v>-180</v>
      </c>
      <c r="C29" s="10">
        <f>C9+C17</f>
        <v>35127.272727272728</v>
      </c>
      <c r="D29" s="10">
        <f t="shared" ref="D29:G29" si="3">D9+D17</f>
        <v>31933.884297520657</v>
      </c>
      <c r="E29" s="10">
        <f t="shared" si="3"/>
        <v>29030.803906836958</v>
      </c>
      <c r="F29" s="10">
        <f t="shared" si="3"/>
        <v>26391.639915306325</v>
      </c>
      <c r="G29" s="10">
        <f t="shared" si="3"/>
        <v>23992.399923005749</v>
      </c>
    </row>
    <row r="30" spans="1:8" x14ac:dyDescent="0.25">
      <c r="A30" t="s">
        <v>21</v>
      </c>
      <c r="B30" s="10">
        <f>B13</f>
        <v>-180</v>
      </c>
      <c r="C30" s="10">
        <f>B30+C29</f>
        <v>34947.272727272728</v>
      </c>
      <c r="D30" s="10">
        <f t="shared" ref="D30:G30" si="4">C30+D29</f>
        <v>66881.157024793385</v>
      </c>
      <c r="E30" s="10">
        <f t="shared" si="4"/>
        <v>95911.960931630339</v>
      </c>
      <c r="F30" s="10">
        <f t="shared" si="4"/>
        <v>122303.60084693666</v>
      </c>
      <c r="G30" s="10">
        <f t="shared" si="4"/>
        <v>146296.00076994242</v>
      </c>
    </row>
    <row r="32" spans="1:8" x14ac:dyDescent="0.25">
      <c r="A32" t="s">
        <v>22</v>
      </c>
      <c r="H32" s="21">
        <f>IF(C30&gt;0,((C29-C30)/C29),IF(D30&gt;0,((D29-D30)/D29),IF(E30&gt;0,((E29-E30)/E29),IF(F30&gt;0,((F29-F30)/F29),IF(G30&gt;0,((G29-G30)/G29),"(Break-even occurs during or after year 5)")))))</f>
        <v>5.1242236024844718E-3</v>
      </c>
    </row>
    <row r="33" spans="1:9" x14ac:dyDescent="0.25">
      <c r="A33" t="s">
        <v>23</v>
      </c>
    </row>
    <row r="34" spans="1:9" x14ac:dyDescent="0.25">
      <c r="A34" t="s">
        <v>24</v>
      </c>
      <c r="H34" s="21">
        <f>IFERROR(IF(C30&gt;0,0,IF(D30&gt;=0,1,IF(E30&gt;=0,2,IF(F30&gt;=0,3,IF(G30&gt;0,4,"&gt;year 5"))))) +H32,"(Break-even occurs during or after Year 5)")</f>
        <v>5.1242236024844718E-3</v>
      </c>
      <c r="I34" t="s">
        <v>43</v>
      </c>
    </row>
  </sheetData>
  <pageMargins left="0.75" right="0.75" top="1" bottom="1" header="0.5" footer="0.5"/>
  <pageSetup orientation="portrait" horizontalDpi="300" verticalDpi="0" copies="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showGridLines="0" workbookViewId="0">
      <selection activeCell="D15" sqref="D15"/>
    </sheetView>
  </sheetViews>
  <sheetFormatPr defaultRowHeight="12.5" x14ac:dyDescent="0.25"/>
  <cols>
    <col min="1" max="1" width="35" bestFit="1" customWidth="1"/>
    <col min="3" max="3" width="10.26953125" customWidth="1"/>
    <col min="4" max="4" width="10.453125" customWidth="1"/>
    <col min="5" max="5" width="10.36328125" customWidth="1"/>
    <col min="6" max="6" width="10.81640625" customWidth="1"/>
    <col min="7" max="7" width="10.7265625" customWidth="1"/>
  </cols>
  <sheetData>
    <row r="1" spans="1:10" ht="18" x14ac:dyDescent="0.4">
      <c r="A1" s="1" t="s">
        <v>40</v>
      </c>
    </row>
    <row r="2" spans="1:10" ht="15.5" x14ac:dyDescent="0.35">
      <c r="A2" s="2" t="s">
        <v>0</v>
      </c>
    </row>
    <row r="3" spans="1:10" x14ac:dyDescent="0.25">
      <c r="A3" t="s">
        <v>41</v>
      </c>
    </row>
    <row r="5" spans="1:10" x14ac:dyDescent="0.25">
      <c r="E5" t="s">
        <v>1</v>
      </c>
    </row>
    <row r="6" spans="1:10" x14ac:dyDescent="0.25"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J6" t="s">
        <v>45</v>
      </c>
    </row>
    <row r="7" spans="1:10" x14ac:dyDescent="0.25">
      <c r="A7" t="s">
        <v>25</v>
      </c>
      <c r="B7" s="22" t="s">
        <v>55</v>
      </c>
      <c r="C7" s="22" t="s">
        <v>55</v>
      </c>
      <c r="D7" s="22" t="s">
        <v>55</v>
      </c>
      <c r="E7" s="22" t="s">
        <v>55</v>
      </c>
      <c r="F7" s="22" t="s">
        <v>55</v>
      </c>
      <c r="G7" s="22" t="s">
        <v>55</v>
      </c>
      <c r="H7" s="22" t="s">
        <v>55</v>
      </c>
      <c r="J7" t="s">
        <v>62</v>
      </c>
    </row>
    <row r="8" spans="1:10" x14ac:dyDescent="0.25">
      <c r="A8" t="s">
        <v>26</v>
      </c>
      <c r="B8" s="22" t="s">
        <v>55</v>
      </c>
      <c r="C8" s="22" t="s">
        <v>55</v>
      </c>
      <c r="D8" s="22" t="s">
        <v>55</v>
      </c>
      <c r="E8" s="22" t="s">
        <v>55</v>
      </c>
      <c r="F8" s="22" t="s">
        <v>55</v>
      </c>
      <c r="G8" s="22" t="s">
        <v>55</v>
      </c>
      <c r="H8" s="22" t="s">
        <v>55</v>
      </c>
      <c r="J8" t="s">
        <v>63</v>
      </c>
    </row>
    <row r="9" spans="1:10" x14ac:dyDescent="0.25">
      <c r="A9" t="s">
        <v>27</v>
      </c>
      <c r="B9" s="22" t="s">
        <v>55</v>
      </c>
      <c r="C9" s="10">
        <v>1560</v>
      </c>
      <c r="D9" s="10">
        <v>1560</v>
      </c>
      <c r="E9" s="10">
        <v>1560</v>
      </c>
      <c r="F9" s="10">
        <v>1560</v>
      </c>
      <c r="G9" s="10">
        <v>1560</v>
      </c>
      <c r="H9" s="17">
        <v>7800</v>
      </c>
      <c r="J9" t="s">
        <v>64</v>
      </c>
    </row>
    <row r="10" spans="1:10" x14ac:dyDescent="0.25">
      <c r="A10" t="s">
        <v>28</v>
      </c>
      <c r="B10" s="22" t="s">
        <v>55</v>
      </c>
      <c r="C10" s="10">
        <v>6240</v>
      </c>
      <c r="D10" s="10">
        <v>6240</v>
      </c>
      <c r="E10" s="10">
        <v>6240</v>
      </c>
      <c r="F10" s="10">
        <v>6240</v>
      </c>
      <c r="G10" s="10">
        <v>6240</v>
      </c>
      <c r="H10" s="10">
        <v>31200</v>
      </c>
      <c r="J10" t="s">
        <v>65</v>
      </c>
    </row>
  </sheetData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workbookViewId="0">
      <selection activeCell="B8" sqref="B8"/>
    </sheetView>
  </sheetViews>
  <sheetFormatPr defaultRowHeight="12.5" x14ac:dyDescent="0.25"/>
  <cols>
    <col min="1" max="1" width="35" bestFit="1" customWidth="1"/>
  </cols>
  <sheetData>
    <row r="1" spans="1:10" ht="18" x14ac:dyDescent="0.4">
      <c r="A1" s="1" t="s">
        <v>40</v>
      </c>
    </row>
    <row r="2" spans="1:10" ht="15.5" x14ac:dyDescent="0.35">
      <c r="A2" s="2" t="s">
        <v>0</v>
      </c>
    </row>
    <row r="3" spans="1:10" x14ac:dyDescent="0.25">
      <c r="A3" t="s">
        <v>41</v>
      </c>
    </row>
    <row r="5" spans="1:10" x14ac:dyDescent="0.25">
      <c r="E5" t="s">
        <v>1</v>
      </c>
    </row>
    <row r="6" spans="1:10" x14ac:dyDescent="0.25"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J6" t="s">
        <v>45</v>
      </c>
    </row>
    <row r="7" spans="1:10" x14ac:dyDescent="0.25">
      <c r="A7" t="s">
        <v>31</v>
      </c>
      <c r="B7" s="22" t="s">
        <v>55</v>
      </c>
      <c r="C7" s="22" t="s">
        <v>55</v>
      </c>
      <c r="D7" s="22" t="s">
        <v>55</v>
      </c>
      <c r="E7" s="22" t="s">
        <v>55</v>
      </c>
      <c r="F7" s="22" t="s">
        <v>55</v>
      </c>
      <c r="G7" s="22" t="s">
        <v>55</v>
      </c>
      <c r="H7" s="22" t="s">
        <v>55</v>
      </c>
      <c r="J7" t="s">
        <v>56</v>
      </c>
    </row>
    <row r="8" spans="1:10" x14ac:dyDescent="0.25">
      <c r="A8" t="s">
        <v>32</v>
      </c>
      <c r="B8" s="22" t="s">
        <v>55</v>
      </c>
      <c r="C8" s="22" t="s">
        <v>55</v>
      </c>
      <c r="D8" s="22" t="s">
        <v>55</v>
      </c>
      <c r="E8" s="22" t="s">
        <v>55</v>
      </c>
      <c r="F8" s="22" t="s">
        <v>55</v>
      </c>
      <c r="G8" s="22" t="s">
        <v>55</v>
      </c>
      <c r="H8" s="22" t="s">
        <v>55</v>
      </c>
      <c r="J8" t="s">
        <v>46</v>
      </c>
    </row>
    <row r="9" spans="1:10" x14ac:dyDescent="0.25">
      <c r="A9" t="s">
        <v>33</v>
      </c>
      <c r="B9" s="22" t="s">
        <v>55</v>
      </c>
      <c r="C9" s="22" t="s">
        <v>55</v>
      </c>
      <c r="D9" s="22" t="s">
        <v>55</v>
      </c>
      <c r="E9" s="22" t="s">
        <v>55</v>
      </c>
      <c r="F9" s="22" t="s">
        <v>55</v>
      </c>
      <c r="G9" s="22" t="s">
        <v>55</v>
      </c>
      <c r="H9" s="22" t="s">
        <v>55</v>
      </c>
      <c r="J9" t="s">
        <v>47</v>
      </c>
    </row>
    <row r="10" spans="1:10" x14ac:dyDescent="0.25">
      <c r="A10" t="s">
        <v>34</v>
      </c>
      <c r="B10" s="10">
        <v>-80</v>
      </c>
      <c r="C10" s="22" t="s">
        <v>55</v>
      </c>
      <c r="D10" s="22" t="s">
        <v>55</v>
      </c>
      <c r="E10" s="22" t="s">
        <v>55</v>
      </c>
      <c r="F10" s="22" t="s">
        <v>55</v>
      </c>
      <c r="G10" s="22" t="s">
        <v>55</v>
      </c>
      <c r="H10" s="10">
        <v>-80</v>
      </c>
      <c r="J10" t="s">
        <v>57</v>
      </c>
    </row>
    <row r="11" spans="1:10" x14ac:dyDescent="0.25">
      <c r="A11" t="s">
        <v>35</v>
      </c>
      <c r="B11" s="22" t="s">
        <v>55</v>
      </c>
      <c r="C11" s="10">
        <v>-100</v>
      </c>
      <c r="D11" s="22" t="s">
        <v>55</v>
      </c>
      <c r="E11" s="22" t="s">
        <v>55</v>
      </c>
      <c r="F11" s="22" t="s">
        <v>55</v>
      </c>
      <c r="G11" s="22" t="s">
        <v>55</v>
      </c>
      <c r="H11" s="10">
        <v>-100</v>
      </c>
      <c r="J11" t="s">
        <v>58</v>
      </c>
    </row>
    <row r="12" spans="1:10" x14ac:dyDescent="0.25">
      <c r="A12" t="s">
        <v>29</v>
      </c>
    </row>
    <row r="18" spans="9:9" x14ac:dyDescent="0.25">
      <c r="I18" t="s">
        <v>30</v>
      </c>
    </row>
  </sheetData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workbookViewId="0">
      <selection activeCell="J11" sqref="J11"/>
    </sheetView>
  </sheetViews>
  <sheetFormatPr defaultRowHeight="12.5" x14ac:dyDescent="0.25"/>
  <cols>
    <col min="1" max="1" width="35" bestFit="1" customWidth="1"/>
  </cols>
  <sheetData>
    <row r="1" spans="1:10" ht="18" x14ac:dyDescent="0.4">
      <c r="A1" s="1" t="s">
        <v>40</v>
      </c>
    </row>
    <row r="2" spans="1:10" ht="15.5" x14ac:dyDescent="0.35">
      <c r="A2" s="2" t="s">
        <v>0</v>
      </c>
    </row>
    <row r="3" spans="1:10" x14ac:dyDescent="0.25">
      <c r="A3" t="s">
        <v>41</v>
      </c>
    </row>
    <row r="5" spans="1:10" x14ac:dyDescent="0.25">
      <c r="E5" t="s">
        <v>1</v>
      </c>
    </row>
    <row r="6" spans="1:10" x14ac:dyDescent="0.25"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J6" t="s">
        <v>45</v>
      </c>
    </row>
    <row r="7" spans="1:10" x14ac:dyDescent="0.25">
      <c r="A7" t="s">
        <v>36</v>
      </c>
      <c r="B7" s="10">
        <v>-60</v>
      </c>
      <c r="C7" s="10">
        <v>-60</v>
      </c>
      <c r="D7" s="10">
        <v>-60</v>
      </c>
      <c r="E7" s="10">
        <v>-60</v>
      </c>
      <c r="F7" s="10">
        <v>-60</v>
      </c>
      <c r="G7" s="10">
        <v>-60</v>
      </c>
      <c r="H7" s="10">
        <v>-360</v>
      </c>
      <c r="J7" t="s">
        <v>54</v>
      </c>
    </row>
    <row r="8" spans="1:10" x14ac:dyDescent="0.25">
      <c r="A8" t="s">
        <v>37</v>
      </c>
      <c r="B8" s="22" t="s">
        <v>55</v>
      </c>
      <c r="C8" s="22" t="s">
        <v>55</v>
      </c>
      <c r="D8" s="22" t="s">
        <v>55</v>
      </c>
      <c r="E8" s="22" t="s">
        <v>55</v>
      </c>
      <c r="F8" s="22" t="s">
        <v>55</v>
      </c>
      <c r="G8" s="22" t="s">
        <v>55</v>
      </c>
      <c r="H8" s="22" t="s">
        <v>55</v>
      </c>
      <c r="J8" t="s">
        <v>59</v>
      </c>
    </row>
    <row r="9" spans="1:10" x14ac:dyDescent="0.25">
      <c r="A9" t="s">
        <v>38</v>
      </c>
      <c r="B9" s="22" t="s">
        <v>55</v>
      </c>
      <c r="C9" s="22" t="s">
        <v>55</v>
      </c>
      <c r="D9" s="22" t="s">
        <v>55</v>
      </c>
      <c r="E9" s="22" t="s">
        <v>55</v>
      </c>
      <c r="F9" s="22" t="s">
        <v>55</v>
      </c>
      <c r="G9" s="22" t="s">
        <v>55</v>
      </c>
      <c r="H9" s="22" t="s">
        <v>55</v>
      </c>
      <c r="J9" t="s">
        <v>60</v>
      </c>
    </row>
    <row r="10" spans="1:10" x14ac:dyDescent="0.25">
      <c r="A10" t="s">
        <v>39</v>
      </c>
      <c r="B10" s="22" t="s">
        <v>55</v>
      </c>
      <c r="C10" s="22" t="s">
        <v>55</v>
      </c>
      <c r="D10" s="22" t="s">
        <v>55</v>
      </c>
      <c r="E10" s="22" t="s">
        <v>55</v>
      </c>
      <c r="F10" s="22" t="s">
        <v>55</v>
      </c>
      <c r="G10" s="22" t="s">
        <v>55</v>
      </c>
      <c r="H10" s="22" t="s">
        <v>55</v>
      </c>
      <c r="J10" t="s">
        <v>61</v>
      </c>
    </row>
    <row r="11" spans="1:10" x14ac:dyDescent="0.25">
      <c r="A11" t="s">
        <v>29</v>
      </c>
      <c r="B11" s="22" t="s">
        <v>55</v>
      </c>
      <c r="C11" s="22" t="s">
        <v>55</v>
      </c>
      <c r="D11" s="22" t="s">
        <v>55</v>
      </c>
      <c r="E11" s="22" t="s">
        <v>55</v>
      </c>
      <c r="F11" s="22" t="s">
        <v>55</v>
      </c>
      <c r="G11" s="22" t="s">
        <v>55</v>
      </c>
      <c r="H11" s="22" t="s">
        <v>55</v>
      </c>
      <c r="J11" s="24" t="s">
        <v>66</v>
      </c>
    </row>
  </sheetData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showGridLines="0" workbookViewId="0">
      <selection activeCell="J29" sqref="J29"/>
    </sheetView>
  </sheetViews>
  <sheetFormatPr defaultRowHeight="12.5" x14ac:dyDescent="0.25"/>
  <sheetData>
    <row r="1" spans="1:1" ht="18" x14ac:dyDescent="0.4">
      <c r="A1" s="1" t="s">
        <v>40</v>
      </c>
    </row>
    <row r="2" spans="1:1" ht="15.5" x14ac:dyDescent="0.35">
      <c r="A2" s="2" t="s">
        <v>0</v>
      </c>
    </row>
    <row r="3" spans="1:1" x14ac:dyDescent="0.25">
      <c r="A3" t="s">
        <v>41</v>
      </c>
    </row>
    <row r="24" spans="4:10" ht="13" x14ac:dyDescent="0.25">
      <c r="E24" s="23" t="s">
        <v>1</v>
      </c>
      <c r="F24" s="23"/>
      <c r="G24" s="23"/>
      <c r="H24" s="23"/>
      <c r="I24" s="23"/>
      <c r="J24" s="23"/>
    </row>
    <row r="25" spans="4:10" ht="13" x14ac:dyDescent="0.3">
      <c r="D25" s="18"/>
      <c r="E25" s="19" t="s">
        <v>2</v>
      </c>
      <c r="F25" s="19" t="s">
        <v>3</v>
      </c>
      <c r="G25" s="19" t="s">
        <v>4</v>
      </c>
      <c r="H25" s="19" t="s">
        <v>5</v>
      </c>
      <c r="I25" s="19" t="s">
        <v>6</v>
      </c>
      <c r="J25" s="19" t="s">
        <v>7</v>
      </c>
    </row>
    <row r="26" spans="4:10" x14ac:dyDescent="0.25">
      <c r="D26" t="s">
        <v>48</v>
      </c>
      <c r="E26" s="10">
        <v>0</v>
      </c>
      <c r="F26" s="10">
        <v>7800</v>
      </c>
      <c r="G26" s="10">
        <v>7800</v>
      </c>
      <c r="H26" s="10">
        <v>7800</v>
      </c>
      <c r="I26" s="10">
        <v>7800</v>
      </c>
      <c r="J26" s="10">
        <v>7800</v>
      </c>
    </row>
    <row r="27" spans="4:10" x14ac:dyDescent="0.25">
      <c r="D27" t="s">
        <v>49</v>
      </c>
      <c r="E27" s="10">
        <v>-140</v>
      </c>
      <c r="F27" s="10">
        <v>-160</v>
      </c>
      <c r="G27" s="10">
        <v>-60</v>
      </c>
      <c r="H27" s="10">
        <v>-60</v>
      </c>
      <c r="I27" s="10">
        <v>-60</v>
      </c>
      <c r="J27" s="10">
        <v>-60</v>
      </c>
    </row>
  </sheetData>
  <mergeCells count="1">
    <mergeCell ref="E24:J24"/>
  </mergeCells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>
      <selection activeCell="B6" sqref="B6"/>
    </sheetView>
  </sheetViews>
  <sheetFormatPr defaultRowHeight="12.5" x14ac:dyDescent="0.25"/>
  <cols>
    <col min="1" max="1" width="35" bestFit="1" customWidth="1"/>
  </cols>
  <sheetData>
    <row r="1" spans="1:8" ht="18" x14ac:dyDescent="0.4">
      <c r="A1" s="1" t="s">
        <v>40</v>
      </c>
    </row>
    <row r="2" spans="1:8" ht="15.5" x14ac:dyDescent="0.35">
      <c r="A2" s="2" t="s">
        <v>0</v>
      </c>
    </row>
    <row r="3" spans="1:8" x14ac:dyDescent="0.25">
      <c r="A3" t="s">
        <v>41</v>
      </c>
    </row>
    <row r="6" spans="1:8" x14ac:dyDescent="0.25">
      <c r="A6" t="s">
        <v>48</v>
      </c>
      <c r="B6" s="20">
        <v>39000</v>
      </c>
    </row>
    <row r="7" spans="1:8" x14ac:dyDescent="0.25">
      <c r="A7" t="s">
        <v>51</v>
      </c>
      <c r="B7" s="10">
        <v>-180</v>
      </c>
      <c r="E7" s="14"/>
      <c r="F7" s="14"/>
      <c r="G7" s="14"/>
      <c r="H7" s="14"/>
    </row>
    <row r="8" spans="1:8" x14ac:dyDescent="0.25">
      <c r="A8" t="s">
        <v>52</v>
      </c>
      <c r="B8" s="10">
        <v>-360</v>
      </c>
      <c r="E8" s="10"/>
      <c r="F8" s="10"/>
      <c r="G8" s="10"/>
      <c r="H8" s="10"/>
    </row>
    <row r="9" spans="1:8" x14ac:dyDescent="0.25">
      <c r="A9" s="15" t="s">
        <v>44</v>
      </c>
      <c r="B9" s="14">
        <v>0.1</v>
      </c>
      <c r="C9">
        <v>1</v>
      </c>
      <c r="D9">
        <v>0</v>
      </c>
      <c r="E9" s="16"/>
      <c r="F9" s="16"/>
      <c r="G9" s="16"/>
      <c r="H9" s="16"/>
    </row>
    <row r="10" spans="1:8" x14ac:dyDescent="0.25">
      <c r="A10" s="15" t="s">
        <v>53</v>
      </c>
      <c r="B10">
        <v>5</v>
      </c>
      <c r="E10" s="16"/>
      <c r="F10" s="16"/>
      <c r="G10" s="16"/>
      <c r="H10" s="16"/>
    </row>
    <row r="11" spans="1:8" x14ac:dyDescent="0.25">
      <c r="A11" s="15"/>
      <c r="B11" s="10"/>
      <c r="C11" s="10"/>
      <c r="D11" s="10"/>
      <c r="E11" s="10"/>
      <c r="F11" s="10"/>
      <c r="G11" s="10"/>
      <c r="H11" s="10"/>
    </row>
    <row r="12" spans="1:8" x14ac:dyDescent="0.25">
      <c r="A12" s="15"/>
      <c r="B12" s="16"/>
      <c r="C12" s="16"/>
      <c r="D12" s="16"/>
      <c r="E12" s="16"/>
      <c r="F12" s="16"/>
      <c r="G12" s="16"/>
      <c r="H12" s="16"/>
    </row>
    <row r="13" spans="1:8" x14ac:dyDescent="0.25">
      <c r="A13" s="15"/>
      <c r="B13" s="16"/>
      <c r="C13" s="16"/>
      <c r="D13" s="16"/>
      <c r="E13" s="16"/>
      <c r="F13" s="16"/>
      <c r="G13" s="16"/>
      <c r="H13" s="16"/>
    </row>
    <row r="14" spans="1:8" x14ac:dyDescent="0.25">
      <c r="A14" s="15"/>
      <c r="B14" s="16"/>
      <c r="C14" s="16"/>
      <c r="D14" s="16"/>
      <c r="E14" s="16"/>
      <c r="F14" s="16"/>
      <c r="G14" s="16"/>
      <c r="H14" s="16"/>
    </row>
    <row r="15" spans="1:8" x14ac:dyDescent="0.25">
      <c r="A15" s="15"/>
      <c r="B15" s="10"/>
      <c r="C15" s="10"/>
      <c r="D15" s="10"/>
      <c r="E15" s="10"/>
      <c r="F15" s="10"/>
      <c r="G15" s="10"/>
      <c r="H15" s="10"/>
    </row>
    <row r="16" spans="1:8" x14ac:dyDescent="0.25">
      <c r="A16" s="15"/>
      <c r="B16" s="16"/>
      <c r="C16" s="16"/>
      <c r="D16" s="16"/>
      <c r="E16" s="16"/>
      <c r="F16" s="16"/>
      <c r="G16" s="16"/>
      <c r="H16" s="16"/>
    </row>
    <row r="17" spans="1:8" x14ac:dyDescent="0.25">
      <c r="A17" s="15"/>
      <c r="B17" s="16"/>
      <c r="C17" s="16"/>
      <c r="D17" s="16"/>
      <c r="E17" s="16"/>
      <c r="F17" s="16"/>
      <c r="G17" s="16"/>
      <c r="H17" s="16"/>
    </row>
    <row r="18" spans="1:8" x14ac:dyDescent="0.25">
      <c r="A18" s="15"/>
      <c r="B18" s="17"/>
      <c r="C18" s="17"/>
      <c r="D18" s="17"/>
      <c r="E18" s="17"/>
      <c r="F18" s="17"/>
      <c r="G18" s="17"/>
      <c r="H18" s="17"/>
    </row>
    <row r="19" spans="1:8" x14ac:dyDescent="0.25">
      <c r="A19" s="15"/>
      <c r="B19" s="16"/>
      <c r="C19" s="16"/>
      <c r="D19" s="16"/>
      <c r="E19" s="16"/>
      <c r="F19" s="16"/>
      <c r="G19" s="16"/>
      <c r="H19" s="16"/>
    </row>
    <row r="20" spans="1:8" x14ac:dyDescent="0.25">
      <c r="A20" s="15"/>
      <c r="B20" s="16"/>
      <c r="C20" s="16"/>
      <c r="D20" s="16"/>
      <c r="E20" s="16"/>
      <c r="F20" s="16"/>
      <c r="G20" s="16"/>
      <c r="H20" s="16"/>
    </row>
    <row r="21" spans="1:8" x14ac:dyDescent="0.25">
      <c r="A21" s="15"/>
      <c r="B21" s="16"/>
      <c r="C21" s="16"/>
      <c r="D21" s="16"/>
      <c r="E21" s="16"/>
      <c r="F21" s="16"/>
      <c r="G21" s="16"/>
      <c r="H21" s="16"/>
    </row>
  </sheetData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Tangible Benefits</vt:lpstr>
      <vt:lpstr>One-Time Costs</vt:lpstr>
      <vt:lpstr>Recurring Costs</vt:lpstr>
      <vt:lpstr>Chart</vt:lpstr>
      <vt:lpstr>Assumptions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Brevan Jorgenson</dc:creator>
  <cp:lastModifiedBy>Brevan Jorgenson</cp:lastModifiedBy>
  <dcterms:created xsi:type="dcterms:W3CDTF">1996-10-28T15:20:11Z</dcterms:created>
  <dcterms:modified xsi:type="dcterms:W3CDTF">2016-10-08T20:39:55Z</dcterms:modified>
</cp:coreProperties>
</file>