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\p_effort_ifac_2023\matlab\"/>
    </mc:Choice>
  </mc:AlternateContent>
  <xr:revisionPtr revIDLastSave="0" documentId="13_ncr:40009_{EDE10518-DEF7-4BFF-83C6-307043030002}" xr6:coauthVersionLast="47" xr6:coauthVersionMax="47" xr10:uidLastSave="{00000000-0000-0000-0000-000000000000}"/>
  <bookViews>
    <workbookView xWindow="-28920" yWindow="3705" windowWidth="29040" windowHeight="15840"/>
  </bookViews>
  <sheets>
    <sheet name="PFT" sheetId="55" r:id="rId1"/>
    <sheet name="Sheet1" sheetId="5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" i="55" l="1"/>
  <c r="V58" i="55"/>
  <c r="W57" i="55"/>
  <c r="V57" i="55"/>
  <c r="W56" i="55"/>
  <c r="V56" i="55"/>
  <c r="W55" i="55"/>
  <c r="V55" i="55"/>
  <c r="U58" i="55"/>
  <c r="T58" i="55"/>
  <c r="U57" i="55"/>
  <c r="T57" i="55"/>
  <c r="U56" i="55"/>
  <c r="T56" i="55"/>
  <c r="U55" i="55"/>
  <c r="T55" i="55"/>
  <c r="S58" i="55"/>
  <c r="R58" i="55"/>
  <c r="Q58" i="55"/>
  <c r="S57" i="55"/>
  <c r="S56" i="55"/>
  <c r="R56" i="55"/>
  <c r="R57" i="55"/>
  <c r="Q57" i="55"/>
  <c r="P57" i="55"/>
  <c r="Q56" i="55"/>
  <c r="P56" i="55"/>
  <c r="S55" i="55"/>
  <c r="R55" i="55"/>
  <c r="P58" i="55"/>
  <c r="Q55" i="55"/>
  <c r="P55" i="55"/>
  <c r="I7" i="55"/>
  <c r="I8" i="55"/>
  <c r="I9" i="55"/>
  <c r="I10" i="55"/>
  <c r="I11" i="55"/>
  <c r="I12" i="55"/>
  <c r="I13" i="55"/>
  <c r="I14" i="55"/>
  <c r="I15" i="55"/>
  <c r="I17" i="55"/>
  <c r="I18" i="55"/>
  <c r="I19" i="55"/>
  <c r="I20" i="55"/>
  <c r="I21" i="55"/>
  <c r="I22" i="55"/>
  <c r="I23" i="55"/>
  <c r="I24" i="55"/>
  <c r="I25" i="55"/>
  <c r="I26" i="55"/>
  <c r="I28" i="55"/>
  <c r="I29" i="55"/>
  <c r="I30" i="55"/>
  <c r="I31" i="55"/>
  <c r="I32" i="55"/>
  <c r="I33" i="55"/>
  <c r="I34" i="55"/>
  <c r="I35" i="55"/>
  <c r="I36" i="55"/>
  <c r="I37" i="55"/>
  <c r="I39" i="55"/>
  <c r="I40" i="55"/>
  <c r="I41" i="55"/>
  <c r="I42" i="55"/>
  <c r="I43" i="55"/>
  <c r="I44" i="55"/>
  <c r="I45" i="55"/>
  <c r="I46" i="55"/>
  <c r="I47" i="55"/>
  <c r="I48" i="55"/>
  <c r="I6" i="55"/>
  <c r="K58" i="55"/>
  <c r="H7" i="55"/>
  <c r="H8" i="55"/>
  <c r="H9" i="55"/>
  <c r="H10" i="55"/>
  <c r="H11" i="55"/>
  <c r="H12" i="55"/>
  <c r="H13" i="55"/>
  <c r="H14" i="55"/>
  <c r="H15" i="55"/>
  <c r="H17" i="55"/>
  <c r="L58" i="55"/>
  <c r="H18" i="55"/>
  <c r="H19" i="55"/>
  <c r="H20" i="55"/>
  <c r="H21" i="55"/>
  <c r="H22" i="55"/>
  <c r="H23" i="55"/>
  <c r="H24" i="55"/>
  <c r="H25" i="55"/>
  <c r="H26" i="55"/>
  <c r="H28" i="55"/>
  <c r="H29" i="55"/>
  <c r="H30" i="55"/>
  <c r="H31" i="55"/>
  <c r="H32" i="55"/>
  <c r="H33" i="55"/>
  <c r="H34" i="55"/>
  <c r="H35" i="55"/>
  <c r="H36" i="55"/>
  <c r="M58" i="55"/>
  <c r="H37" i="55"/>
  <c r="H39" i="55"/>
  <c r="N58" i="55"/>
  <c r="H40" i="55"/>
  <c r="H41" i="55"/>
  <c r="H42" i="55"/>
  <c r="H43" i="55"/>
  <c r="H44" i="55"/>
  <c r="H45" i="55"/>
  <c r="H46" i="55"/>
  <c r="H47" i="55"/>
  <c r="H48" i="55"/>
  <c r="H6" i="55"/>
  <c r="G7" i="55"/>
  <c r="G8" i="55"/>
  <c r="G9" i="55"/>
  <c r="G10" i="55"/>
  <c r="G11" i="55"/>
  <c r="G12" i="55"/>
  <c r="G13" i="55"/>
  <c r="G14" i="55"/>
  <c r="G15" i="55"/>
  <c r="G17" i="55"/>
  <c r="G18" i="55"/>
  <c r="G19" i="55"/>
  <c r="G20" i="55"/>
  <c r="G21" i="55"/>
  <c r="G22" i="55"/>
  <c r="G23" i="55"/>
  <c r="G24" i="55"/>
  <c r="G25" i="55"/>
  <c r="G26" i="55"/>
  <c r="G28" i="55"/>
  <c r="G29" i="55"/>
  <c r="G30" i="55"/>
  <c r="G31" i="55"/>
  <c r="G32" i="55"/>
  <c r="G33" i="55"/>
  <c r="G34" i="55"/>
  <c r="G35" i="55"/>
  <c r="G36" i="55"/>
  <c r="G37" i="55"/>
  <c r="G39" i="55"/>
  <c r="G40" i="55"/>
  <c r="G41" i="55"/>
  <c r="G42" i="55"/>
  <c r="G43" i="55"/>
  <c r="G44" i="55"/>
  <c r="G45" i="55"/>
  <c r="G46" i="55"/>
  <c r="G47" i="55"/>
  <c r="G48" i="55"/>
  <c r="G6" i="55"/>
  <c r="K57" i="55"/>
  <c r="F7" i="55"/>
  <c r="F8" i="55"/>
  <c r="F9" i="55"/>
  <c r="F10" i="55"/>
  <c r="F11" i="55"/>
  <c r="F12" i="55"/>
  <c r="F13" i="55"/>
  <c r="F14" i="55"/>
  <c r="F15" i="55"/>
  <c r="F17" i="55"/>
  <c r="F18" i="55"/>
  <c r="F19" i="55"/>
  <c r="F20" i="55"/>
  <c r="F21" i="55"/>
  <c r="F22" i="55"/>
  <c r="F23" i="55"/>
  <c r="F24" i="55"/>
  <c r="F25" i="55"/>
  <c r="F26" i="55"/>
  <c r="F28" i="55"/>
  <c r="F29" i="55"/>
  <c r="F30" i="55"/>
  <c r="F31" i="55"/>
  <c r="F32" i="55"/>
  <c r="F33" i="55"/>
  <c r="F34" i="55"/>
  <c r="F35" i="55"/>
  <c r="F36" i="55"/>
  <c r="F37" i="55"/>
  <c r="F39" i="55"/>
  <c r="F40" i="55"/>
  <c r="F41" i="55"/>
  <c r="F42" i="55"/>
  <c r="F43" i="55"/>
  <c r="F44" i="55"/>
  <c r="F45" i="55"/>
  <c r="F46" i="55"/>
  <c r="F47" i="55"/>
  <c r="F48" i="55"/>
  <c r="F6" i="55"/>
  <c r="N55" i="55"/>
  <c r="M55" i="55"/>
  <c r="L55" i="55"/>
  <c r="K55" i="55"/>
  <c r="N57" i="55"/>
  <c r="L57" i="55"/>
  <c r="M57" i="55"/>
  <c r="N56" i="55"/>
  <c r="L56" i="55"/>
  <c r="M56" i="55"/>
  <c r="K56" i="55"/>
</calcChain>
</file>

<file path=xl/sharedStrings.xml><?xml version="1.0" encoding="utf-8"?>
<sst xmlns="http://schemas.openxmlformats.org/spreadsheetml/2006/main" count="234" uniqueCount="79">
  <si>
    <t>RV%</t>
  </si>
  <si>
    <t>FEV1</t>
  </si>
  <si>
    <t>Kg</t>
  </si>
  <si>
    <t>kPa s /L</t>
  </si>
  <si>
    <t>Group</t>
  </si>
  <si>
    <t>Sex</t>
  </si>
  <si>
    <t>IC</t>
  </si>
  <si>
    <t>ERV</t>
  </si>
  <si>
    <t>VC</t>
  </si>
  <si>
    <t>FVC</t>
  </si>
  <si>
    <t>SRtot</t>
  </si>
  <si>
    <t>Rtot</t>
  </si>
  <si>
    <t>TLC</t>
  </si>
  <si>
    <t>RV</t>
  </si>
  <si>
    <t>ITGV</t>
  </si>
  <si>
    <t>y</t>
  </si>
  <si>
    <t>m</t>
  </si>
  <si>
    <t>L</t>
  </si>
  <si>
    <t>% pred</t>
  </si>
  <si>
    <t>%</t>
  </si>
  <si>
    <t xml:space="preserve">kPa s </t>
  </si>
  <si>
    <t>M</t>
  </si>
  <si>
    <t>-</t>
  </si>
  <si>
    <t>F</t>
  </si>
  <si>
    <t>Age</t>
  </si>
  <si>
    <t>Height</t>
  </si>
  <si>
    <t>Weight</t>
  </si>
  <si>
    <t>pred. L</t>
  </si>
  <si>
    <t>pred. %</t>
  </si>
  <si>
    <t>pred. kPa s /L</t>
  </si>
  <si>
    <t>pred. kPa s</t>
  </si>
  <si>
    <t>FEV1/FVC</t>
  </si>
  <si>
    <t>mMRC</t>
  </si>
  <si>
    <t>All data refers to before bronchodilator administration</t>
  </si>
  <si>
    <t>Y</t>
  </si>
  <si>
    <t xml:space="preserve">O </t>
  </si>
  <si>
    <t>NFL</t>
  </si>
  <si>
    <t>FL</t>
  </si>
  <si>
    <t>O</t>
  </si>
  <si>
    <t>No of Patients</t>
  </si>
  <si>
    <t># M/F</t>
  </si>
  <si>
    <t>7/3</t>
  </si>
  <si>
    <t>8/2</t>
  </si>
  <si>
    <t>6/4</t>
  </si>
  <si>
    <t>Age MED [IQR]</t>
  </si>
  <si>
    <t>BMI MED [IQR]</t>
  </si>
  <si>
    <t>FRC MED [IQR]</t>
  </si>
  <si>
    <t>VT MED [IQR]</t>
  </si>
  <si>
    <t>MEDIAN</t>
  </si>
  <si>
    <t>IQR</t>
  </si>
  <si>
    <t>BMI</t>
  </si>
  <si>
    <t>VT</t>
  </si>
  <si>
    <t>FRC</t>
  </si>
  <si>
    <t>22 [3]</t>
  </si>
  <si>
    <t>69 [2]</t>
  </si>
  <si>
    <t>70 [11]</t>
  </si>
  <si>
    <t>74 [9]</t>
  </si>
  <si>
    <t>22 [5.1]</t>
  </si>
  <si>
    <t>24 [3.2]</t>
  </si>
  <si>
    <t>26 [4.6]</t>
  </si>
  <si>
    <t>23 [3.8]</t>
  </si>
  <si>
    <t>3.4 [1]</t>
  </si>
  <si>
    <t>3.6 [0.8]</t>
  </si>
  <si>
    <t>3.7 [1.3]</t>
  </si>
  <si>
    <t>3 [0.9]</t>
  </si>
  <si>
    <t>Q1</t>
  </si>
  <si>
    <t>Q3</t>
  </si>
  <si>
    <t>Compatibility Report for PatientData.xls</t>
  </si>
  <si>
    <t>Run on 18/11/2022 9:38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</si>
  <si>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</si>
  <si>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</si>
  <si>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</si>
  <si>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</si>
  <si>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</si>
  <si>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</si>
  <si>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0.8 [0.9]</t>
  </si>
  <si>
    <t>0.6 [0.7]</t>
  </si>
  <si>
    <t>0.9 [1.1]</t>
  </si>
  <si>
    <t>0.4 [0.5]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</si>
</sst>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7" formatCode="0.0"/>
    <numFmt numFmtId="199" formatCode="_-[$€]\ * #,##0.00_-;\-[$€]\ * #,##0.00_-;_-[$€]\ * &quot;-&quot;??_-;_-@_-"/>
  </numFmts>
  <fonts count="29" x14ac:knownFonts="1">
    <font>
      <sz val="10"/>
      <name val="Arial"/>
    </font>
    <font>
      <sz val="10"/>
      <name val="Arial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i/>
      <sz val="10"/>
      <name val="Arial"/>
      <family val="2"/>
    </font>
    <font>
      <sz val="10"/>
      <name val="Arial"/>
    </font>
    <font>
      <b/>
      <sz val="10"/>
      <color indexed="8"/>
      <name val="Calibri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</font>
    <font>
      <b/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7" fillId="3" borderId="0" applyNumberFormat="0" applyBorder="0" applyAlignment="0" applyProtection="0"/>
    <xf numFmtId="0" fontId="8" fillId="13" borderId="1" applyNumberFormat="0" applyAlignment="0" applyProtection="0"/>
    <xf numFmtId="0" fontId="9" fillId="23" borderId="3" applyNumberFormat="0" applyAlignment="0" applyProtection="0"/>
    <xf numFmtId="19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2" applyNumberFormat="0" applyFill="0" applyAlignment="0" applyProtection="0"/>
    <xf numFmtId="0" fontId="17" fillId="14" borderId="0" applyNumberFormat="0" applyBorder="0" applyAlignment="0" applyProtection="0"/>
    <xf numFmtId="0" fontId="3" fillId="0" borderId="0"/>
    <xf numFmtId="0" fontId="3" fillId="8" borderId="7" applyNumberFormat="0" applyFont="0" applyAlignment="0" applyProtection="0"/>
    <xf numFmtId="0" fontId="18" fillId="13" borderId="8" applyNumberForma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97" fontId="2" fillId="0" borderId="0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197" fontId="2" fillId="0" borderId="11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97" fontId="2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21" fillId="0" borderId="0" xfId="0" applyNumberFormat="1" applyFont="1" applyFill="1" applyBorder="1" applyAlignment="1">
      <alignment horizontal="center"/>
    </xf>
    <xf numFmtId="197" fontId="3" fillId="0" borderId="0" xfId="0" applyNumberFormat="1" applyFont="1" applyFill="1" applyBorder="1" applyAlignment="1">
      <alignment horizontal="center"/>
    </xf>
    <xf numFmtId="37" fontId="21" fillId="0" borderId="0" xfId="0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/>
    </xf>
    <xf numFmtId="197" fontId="21" fillId="0" borderId="0" xfId="0" applyNumberFormat="1" applyFont="1" applyFill="1" applyBorder="1" applyAlignment="1">
      <alignment horizontal="center"/>
    </xf>
    <xf numFmtId="2" fontId="23" fillId="0" borderId="0" xfId="0" applyNumberFormat="1" applyFont="1" applyFill="1" applyBorder="1" applyAlignment="1">
      <alignment horizontal="center"/>
    </xf>
    <xf numFmtId="197" fontId="23" fillId="0" borderId="0" xfId="0" applyNumberFormat="1" applyFont="1" applyFill="1" applyBorder="1" applyAlignment="1">
      <alignment horizontal="center"/>
    </xf>
    <xf numFmtId="37" fontId="23" fillId="0" borderId="0" xfId="0" applyNumberFormat="1" applyFont="1" applyFill="1" applyBorder="1" applyAlignment="1">
      <alignment horizontal="center"/>
    </xf>
    <xf numFmtId="1" fontId="23" fillId="0" borderId="0" xfId="0" applyNumberFormat="1" applyFont="1" applyFill="1" applyBorder="1" applyAlignment="1">
      <alignment horizontal="center"/>
    </xf>
    <xf numFmtId="0" fontId="25" fillId="0" borderId="0" xfId="0" applyFont="1" applyFill="1"/>
    <xf numFmtId="197" fontId="26" fillId="0" borderId="0" xfId="0" applyNumberFormat="1" applyFont="1" applyFill="1" applyBorder="1" applyAlignment="1">
      <alignment horizontal="center"/>
    </xf>
    <xf numFmtId="1" fontId="27" fillId="0" borderId="0" xfId="0" applyNumberFormat="1" applyFont="1" applyFill="1" applyBorder="1" applyAlignment="1">
      <alignment horizontal="center"/>
    </xf>
    <xf numFmtId="1" fontId="26" fillId="0" borderId="0" xfId="0" applyNumberFormat="1" applyFont="1" applyFill="1" applyBorder="1" applyAlignment="1">
      <alignment horizontal="center"/>
    </xf>
    <xf numFmtId="197" fontId="27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1" fillId="0" borderId="0" xfId="0" applyFont="1" applyFill="1"/>
    <xf numFmtId="197" fontId="21" fillId="0" borderId="0" xfId="0" applyNumberFormat="1" applyFont="1" applyFill="1" applyAlignment="1">
      <alignment horizontal="center"/>
    </xf>
    <xf numFmtId="2" fontId="21" fillId="0" borderId="0" xfId="0" applyNumberFormat="1" applyFont="1" applyFill="1"/>
    <xf numFmtId="0" fontId="21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 applyAlignment="1">
      <alignment horizontal="right"/>
    </xf>
    <xf numFmtId="1" fontId="21" fillId="0" borderId="0" xfId="0" applyNumberFormat="1" applyFont="1" applyFill="1"/>
    <xf numFmtId="0" fontId="3" fillId="24" borderId="0" xfId="0" applyFont="1" applyFill="1" applyBorder="1" applyAlignment="1">
      <alignment horizontal="center"/>
    </xf>
    <xf numFmtId="0" fontId="23" fillId="24" borderId="0" xfId="0" applyFont="1" applyFill="1" applyBorder="1" applyAlignment="1">
      <alignment horizontal="center"/>
    </xf>
    <xf numFmtId="0" fontId="25" fillId="24" borderId="0" xfId="0" applyFont="1" applyFill="1"/>
    <xf numFmtId="0" fontId="26" fillId="24" borderId="0" xfId="0" applyFont="1" applyFill="1" applyBorder="1" applyAlignment="1">
      <alignment horizontal="center"/>
    </xf>
    <xf numFmtId="1" fontId="3" fillId="24" borderId="0" xfId="0" applyNumberFormat="1" applyFont="1" applyFill="1" applyBorder="1" applyAlignment="1">
      <alignment horizontal="center"/>
    </xf>
    <xf numFmtId="0" fontId="21" fillId="24" borderId="0" xfId="0" applyFont="1" applyFill="1"/>
    <xf numFmtId="197" fontId="21" fillId="0" borderId="0" xfId="0" applyNumberFormat="1" applyFont="1" applyFill="1"/>
    <xf numFmtId="197" fontId="3" fillId="25" borderId="0" xfId="0" applyNumberFormat="1" applyFont="1" applyFill="1" applyBorder="1" applyAlignment="1">
      <alignment horizontal="center"/>
    </xf>
    <xf numFmtId="197" fontId="3" fillId="26" borderId="0" xfId="0" applyNumberFormat="1" applyFont="1" applyFill="1" applyBorder="1" applyAlignment="1">
      <alignment horizontal="center"/>
    </xf>
    <xf numFmtId="0" fontId="2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8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28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3" xfId="0" applyNumberFormat="1" applyBorder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24" borderId="0" xfId="0" applyFont="1" applyFill="1"/>
    <xf numFmtId="197" fontId="21" fillId="24" borderId="0" xfId="0" applyNumberFormat="1" applyFont="1" applyFill="1"/>
    <xf numFmtId="0" fontId="0" fillId="25" borderId="0" xfId="0" applyFont="1" applyFill="1"/>
    <xf numFmtId="0" fontId="21" fillId="25" borderId="0" xfId="0" applyFont="1" applyFill="1"/>
    <xf numFmtId="197" fontId="21" fillId="25" borderId="0" xfId="0" applyNumberFormat="1" applyFont="1" applyFill="1"/>
    <xf numFmtId="0" fontId="0" fillId="27" borderId="0" xfId="0" applyFont="1" applyFill="1"/>
    <xf numFmtId="0" fontId="21" fillId="27" borderId="0" xfId="0" applyFont="1" applyFill="1"/>
    <xf numFmtId="197" fontId="21" fillId="27" borderId="0" xfId="0" applyNumberFormat="1" applyFont="1" applyFill="1"/>
    <xf numFmtId="0" fontId="0" fillId="28" borderId="0" xfId="0" applyFont="1" applyFill="1"/>
    <xf numFmtId="0" fontId="21" fillId="28" borderId="0" xfId="0" applyFont="1" applyFill="1"/>
    <xf numFmtId="197" fontId="21" fillId="28" borderId="0" xfId="0" applyNumberFormat="1" applyFont="1" applyFill="1"/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uro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 builtinId="20" customBuiltin="1"/>
    <cellStyle name="Linked Cell" xfId="36"/>
    <cellStyle name="Neutral" xfId="37"/>
    <cellStyle name="Normal" xfId="0" builtinId="0"/>
    <cellStyle name="Normale 2" xfId="38"/>
    <cellStyle name="Note" xfId="39"/>
    <cellStyle name="Output" xfId="40" builtinId="21" customBuiltin="1"/>
    <cellStyle name="Title" xfId="41"/>
    <cellStyle name="Total" xfId="42"/>
    <cellStyle name="Warning Text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010205"/>
      <rgbColor rgb="00152935"/>
      <rgbColor rgb="00264A60"/>
      <rgbColor rgb="00E0E0E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47"/>
  <sheetViews>
    <sheetView tabSelected="1" topLeftCell="A30" workbookViewId="0">
      <selection activeCell="E59" sqref="E59"/>
    </sheetView>
  </sheetViews>
  <sheetFormatPr defaultColWidth="8.85546875" defaultRowHeight="12.75" x14ac:dyDescent="0.2"/>
  <cols>
    <col min="1" max="1" width="15.28515625" style="1" customWidth="1"/>
    <col min="2" max="5" width="9.7109375" style="1" customWidth="1"/>
    <col min="6" max="9" width="7" style="1" customWidth="1"/>
    <col min="10" max="10" width="6.7109375" style="1" bestFit="1" customWidth="1"/>
    <col min="11" max="11" width="8.42578125" style="1" bestFit="1" customWidth="1"/>
    <col min="12" max="12" width="5.140625" style="1" bestFit="1" customWidth="1"/>
    <col min="13" max="13" width="8.42578125" style="1" bestFit="1" customWidth="1"/>
    <col min="14" max="14" width="6.7109375" style="1" bestFit="1" customWidth="1"/>
    <col min="15" max="15" width="4.5703125" style="1" bestFit="1" customWidth="1"/>
    <col min="16" max="24" width="9.140625" style="1" customWidth="1"/>
    <col min="25" max="25" width="6.7109375" style="1" bestFit="1" customWidth="1"/>
    <col min="26" max="27" width="9.28515625" style="1" bestFit="1" customWidth="1"/>
    <col min="28" max="28" width="6.7109375" style="1" bestFit="1" customWidth="1"/>
    <col min="29" max="29" width="4.5703125" style="1" bestFit="1" customWidth="1"/>
    <col min="30" max="31" width="6.7109375" style="1" bestFit="1" customWidth="1"/>
    <col min="32" max="32" width="3.5703125" style="1" bestFit="1" customWidth="1"/>
    <col min="33" max="34" width="6.7109375" style="1" bestFit="1" customWidth="1"/>
    <col min="35" max="35" width="5" style="1" bestFit="1" customWidth="1"/>
    <col min="36" max="36" width="6.7109375" style="1" bestFit="1" customWidth="1"/>
    <col min="37" max="37" width="12.42578125" style="1" bestFit="1" customWidth="1"/>
    <col min="38" max="38" width="7.5703125" style="1" bestFit="1" customWidth="1"/>
    <col min="39" max="39" width="6.7109375" style="1" bestFit="1" customWidth="1"/>
    <col min="40" max="40" width="10.28515625" style="1" bestFit="1" customWidth="1"/>
    <col min="41" max="41" width="5.7109375" style="1" bestFit="1" customWidth="1"/>
    <col min="42" max="42" width="6.7109375" style="1" bestFit="1" customWidth="1"/>
    <col min="43" max="16384" width="8.85546875" style="1"/>
  </cols>
  <sheetData>
    <row r="1" spans="1:42" s="3" customFormat="1" ht="15" x14ac:dyDescent="0.25">
      <c r="A1" s="17" t="s">
        <v>33</v>
      </c>
      <c r="B1" s="4"/>
      <c r="C1" s="5"/>
      <c r="D1" s="6"/>
      <c r="E1" s="5"/>
      <c r="F1" s="5"/>
      <c r="G1" s="5"/>
      <c r="H1" s="5"/>
      <c r="I1" s="5"/>
      <c r="J1" s="5"/>
      <c r="K1" s="7"/>
      <c r="L1" s="7"/>
      <c r="M1" s="7"/>
      <c r="N1" s="6"/>
      <c r="O1" s="6"/>
      <c r="P1" s="7"/>
      <c r="Q1" s="7"/>
      <c r="R1" s="7"/>
      <c r="S1" s="7"/>
      <c r="T1" s="7"/>
      <c r="U1" s="7"/>
      <c r="V1" s="5"/>
      <c r="W1" s="7"/>
      <c r="X1" s="7"/>
      <c r="Y1" s="7"/>
      <c r="Z1" s="7"/>
      <c r="AA1" s="7"/>
      <c r="AB1" s="6"/>
      <c r="AC1" s="6"/>
      <c r="AD1" s="5"/>
      <c r="AE1" s="7"/>
      <c r="AF1" s="7"/>
      <c r="AG1" s="7"/>
      <c r="AH1" s="6"/>
      <c r="AI1" s="6"/>
      <c r="AJ1" s="5"/>
      <c r="AK1" s="6"/>
      <c r="AL1" s="6"/>
      <c r="AM1" s="5"/>
      <c r="AN1" s="6"/>
      <c r="AO1" s="6"/>
      <c r="AP1" s="5"/>
    </row>
    <row r="2" spans="1:42" s="3" customFormat="1" ht="15" x14ac:dyDescent="0.25">
      <c r="A2" s="17"/>
      <c r="B2" s="4"/>
      <c r="C2" s="5"/>
      <c r="D2" s="6"/>
      <c r="E2" s="5"/>
      <c r="F2" s="5"/>
      <c r="G2" s="5"/>
      <c r="H2" s="5"/>
      <c r="I2" s="5"/>
      <c r="J2" s="5"/>
      <c r="K2" s="7"/>
      <c r="L2" s="7"/>
      <c r="M2" s="7"/>
      <c r="N2" s="6"/>
      <c r="O2" s="6"/>
      <c r="P2" s="7"/>
      <c r="Q2" s="7"/>
      <c r="R2" s="7"/>
      <c r="S2" s="7"/>
      <c r="T2" s="7"/>
      <c r="U2" s="7"/>
      <c r="V2" s="5"/>
      <c r="W2" s="7"/>
      <c r="X2" s="7"/>
      <c r="Y2" s="7"/>
      <c r="Z2" s="7"/>
      <c r="AA2" s="7"/>
      <c r="AB2" s="6"/>
      <c r="AC2" s="6"/>
      <c r="AD2" s="5"/>
      <c r="AE2" s="7"/>
      <c r="AF2" s="7"/>
      <c r="AG2" s="7"/>
      <c r="AH2" s="6"/>
      <c r="AI2" s="6"/>
      <c r="AJ2" s="5"/>
      <c r="AK2" s="6"/>
      <c r="AL2" s="6"/>
      <c r="AM2" s="5"/>
      <c r="AN2" s="6"/>
      <c r="AO2" s="6"/>
      <c r="AP2" s="5"/>
    </row>
    <row r="3" spans="1:42" s="3" customFormat="1" ht="15.75" thickBot="1" x14ac:dyDescent="0.3">
      <c r="A3" s="8" t="s">
        <v>4</v>
      </c>
      <c r="B3" s="9" t="s">
        <v>5</v>
      </c>
      <c r="C3" s="10" t="s">
        <v>24</v>
      </c>
      <c r="D3" s="11" t="s">
        <v>25</v>
      </c>
      <c r="E3" s="10" t="s">
        <v>26</v>
      </c>
      <c r="F3" s="10" t="s">
        <v>50</v>
      </c>
      <c r="G3" s="10" t="s">
        <v>52</v>
      </c>
      <c r="H3" s="10" t="s">
        <v>51</v>
      </c>
      <c r="I3" s="10" t="s">
        <v>8</v>
      </c>
      <c r="J3" s="10" t="s">
        <v>32</v>
      </c>
      <c r="K3" s="12" t="s">
        <v>1</v>
      </c>
      <c r="L3" s="12" t="s">
        <v>1</v>
      </c>
      <c r="M3" s="10" t="s">
        <v>1</v>
      </c>
      <c r="N3" s="11" t="s">
        <v>6</v>
      </c>
      <c r="O3" s="11" t="s">
        <v>6</v>
      </c>
      <c r="P3" s="10" t="s">
        <v>6</v>
      </c>
      <c r="Q3" s="12" t="s">
        <v>7</v>
      </c>
      <c r="R3" s="12" t="s">
        <v>7</v>
      </c>
      <c r="S3" s="10" t="s">
        <v>7</v>
      </c>
      <c r="T3" s="12" t="s">
        <v>8</v>
      </c>
      <c r="U3" s="12" t="s">
        <v>8</v>
      </c>
      <c r="V3" s="12" t="s">
        <v>8</v>
      </c>
      <c r="W3" s="12" t="s">
        <v>9</v>
      </c>
      <c r="X3" s="12" t="s">
        <v>9</v>
      </c>
      <c r="Y3" s="10" t="s">
        <v>9</v>
      </c>
      <c r="Z3" s="10" t="s">
        <v>31</v>
      </c>
      <c r="AA3" s="10" t="s">
        <v>31</v>
      </c>
      <c r="AB3" s="11" t="s">
        <v>12</v>
      </c>
      <c r="AC3" s="11" t="s">
        <v>12</v>
      </c>
      <c r="AD3" s="10" t="s">
        <v>12</v>
      </c>
      <c r="AE3" s="12" t="s">
        <v>13</v>
      </c>
      <c r="AF3" s="12" t="s">
        <v>13</v>
      </c>
      <c r="AG3" s="10" t="s">
        <v>0</v>
      </c>
      <c r="AH3" s="11" t="s">
        <v>14</v>
      </c>
      <c r="AI3" s="11" t="s">
        <v>14</v>
      </c>
      <c r="AJ3" s="10" t="s">
        <v>14</v>
      </c>
      <c r="AK3" s="11" t="s">
        <v>11</v>
      </c>
      <c r="AL3" s="11" t="s">
        <v>11</v>
      </c>
      <c r="AM3" s="10" t="s">
        <v>11</v>
      </c>
      <c r="AN3" s="11" t="s">
        <v>10</v>
      </c>
      <c r="AO3" s="11" t="s">
        <v>10</v>
      </c>
      <c r="AP3" s="10" t="s">
        <v>10</v>
      </c>
    </row>
    <row r="4" spans="1:42" s="3" customFormat="1" ht="15" x14ac:dyDescent="0.25">
      <c r="C4" s="13" t="s">
        <v>15</v>
      </c>
      <c r="D4" s="2" t="s">
        <v>16</v>
      </c>
      <c r="E4" s="13" t="s">
        <v>2</v>
      </c>
      <c r="F4" s="13"/>
      <c r="G4" s="13"/>
      <c r="H4" s="13"/>
      <c r="I4" s="13"/>
      <c r="J4" s="13"/>
      <c r="K4" s="14" t="s">
        <v>27</v>
      </c>
      <c r="L4" s="14" t="s">
        <v>17</v>
      </c>
      <c r="M4" s="13" t="s">
        <v>18</v>
      </c>
      <c r="N4" s="2" t="s">
        <v>27</v>
      </c>
      <c r="O4" s="2" t="s">
        <v>17</v>
      </c>
      <c r="P4" s="13" t="s">
        <v>18</v>
      </c>
      <c r="Q4" s="14" t="s">
        <v>27</v>
      </c>
      <c r="R4" s="14" t="s">
        <v>17</v>
      </c>
      <c r="S4" s="13" t="s">
        <v>18</v>
      </c>
      <c r="T4" s="14" t="s">
        <v>27</v>
      </c>
      <c r="U4" s="14" t="s">
        <v>17</v>
      </c>
      <c r="V4" s="13" t="s">
        <v>18</v>
      </c>
      <c r="W4" s="14" t="s">
        <v>27</v>
      </c>
      <c r="X4" s="14" t="s">
        <v>17</v>
      </c>
      <c r="Y4" s="13" t="s">
        <v>18</v>
      </c>
      <c r="Z4" s="13" t="s">
        <v>28</v>
      </c>
      <c r="AA4" s="13" t="s">
        <v>19</v>
      </c>
      <c r="AB4" s="2" t="s">
        <v>27</v>
      </c>
      <c r="AC4" s="2" t="s">
        <v>17</v>
      </c>
      <c r="AD4" s="13" t="s">
        <v>18</v>
      </c>
      <c r="AE4" s="14" t="s">
        <v>27</v>
      </c>
      <c r="AF4" s="14" t="s">
        <v>17</v>
      </c>
      <c r="AG4" s="13" t="s">
        <v>18</v>
      </c>
      <c r="AH4" s="2" t="s">
        <v>27</v>
      </c>
      <c r="AI4" s="2" t="s">
        <v>17</v>
      </c>
      <c r="AJ4" s="13" t="s">
        <v>18</v>
      </c>
      <c r="AK4" s="2" t="s">
        <v>29</v>
      </c>
      <c r="AL4" s="2" t="s">
        <v>3</v>
      </c>
      <c r="AM4" s="13" t="s">
        <v>18</v>
      </c>
      <c r="AN4" s="2" t="s">
        <v>30</v>
      </c>
      <c r="AO4" s="2" t="s">
        <v>20</v>
      </c>
      <c r="AP4" s="13" t="s">
        <v>18</v>
      </c>
    </row>
    <row r="5" spans="1:42" s="3" customFormat="1" ht="15" x14ac:dyDescent="0.25">
      <c r="B5" s="4"/>
      <c r="C5" s="5"/>
      <c r="D5" s="6"/>
      <c r="E5" s="5"/>
      <c r="F5" s="5"/>
      <c r="G5" s="5"/>
      <c r="H5" s="5"/>
      <c r="I5" s="5"/>
      <c r="J5" s="5"/>
      <c r="K5" s="7"/>
      <c r="L5" s="7"/>
      <c r="M5" s="5"/>
      <c r="N5" s="6"/>
      <c r="O5" s="6"/>
      <c r="P5" s="5"/>
      <c r="Q5" s="7"/>
      <c r="R5" s="7"/>
      <c r="S5" s="5"/>
      <c r="T5" s="7"/>
      <c r="U5" s="7"/>
      <c r="V5" s="5"/>
      <c r="W5" s="7"/>
      <c r="X5" s="7"/>
      <c r="Y5" s="5"/>
      <c r="Z5" s="5"/>
      <c r="AA5" s="5"/>
      <c r="AB5" s="6"/>
      <c r="AC5" s="6"/>
      <c r="AD5" s="5"/>
      <c r="AE5" s="7"/>
      <c r="AF5" s="7"/>
      <c r="AG5" s="5"/>
      <c r="AH5" s="6"/>
      <c r="AI5" s="6"/>
      <c r="AJ5" s="5"/>
      <c r="AK5" s="6"/>
      <c r="AL5" s="6"/>
      <c r="AM5" s="5"/>
      <c r="AN5" s="6"/>
      <c r="AO5" s="6"/>
      <c r="AP5" s="5"/>
    </row>
    <row r="6" spans="1:42" s="25" customFormat="1" x14ac:dyDescent="0.2">
      <c r="A6" s="18" t="s">
        <v>34</v>
      </c>
      <c r="B6" s="19" t="s">
        <v>21</v>
      </c>
      <c r="C6" s="47">
        <v>20</v>
      </c>
      <c r="D6" s="20">
        <v>1.85</v>
      </c>
      <c r="E6" s="15">
        <v>55</v>
      </c>
      <c r="F6" s="51">
        <f>(E6)/(D6^2)</f>
        <v>16.070124178232284</v>
      </c>
      <c r="G6" s="54">
        <f t="shared" ref="G6:G15" si="0">R6+AE6</f>
        <v>3.5315000000000003</v>
      </c>
      <c r="H6" s="55">
        <f t="shared" ref="H6:H15" si="1">AC6-(R6+AF6)</f>
        <v>3.6799999999999997</v>
      </c>
      <c r="I6" s="22">
        <f>N6+Q6</f>
        <v>6.0727000000000011</v>
      </c>
      <c r="J6" s="15" t="s">
        <v>22</v>
      </c>
      <c r="K6" s="21">
        <v>4.884850000000001</v>
      </c>
      <c r="L6" s="22">
        <v>5</v>
      </c>
      <c r="M6" s="23">
        <v>102.357288350717</v>
      </c>
      <c r="N6" s="21">
        <v>4.189700000000002</v>
      </c>
      <c r="O6" s="22">
        <v>3.69</v>
      </c>
      <c r="P6" s="23">
        <v>88.073131727808629</v>
      </c>
      <c r="Q6" s="21">
        <v>1.8829999999999993</v>
      </c>
      <c r="R6" s="22">
        <v>1.9</v>
      </c>
      <c r="S6" s="24">
        <v>100.90281465746153</v>
      </c>
      <c r="T6" s="21">
        <v>6.0765499999999992</v>
      </c>
      <c r="U6" s="21">
        <v>5.58</v>
      </c>
      <c r="V6" s="24">
        <v>91.828422377829526</v>
      </c>
      <c r="W6" s="21">
        <v>5.78545</v>
      </c>
      <c r="X6" s="22">
        <v>5.52</v>
      </c>
      <c r="Y6" s="23">
        <v>95.41176572263177</v>
      </c>
      <c r="Z6" s="23">
        <v>86.87885</v>
      </c>
      <c r="AA6" s="24">
        <v>90.579710144927532</v>
      </c>
      <c r="AB6" s="21">
        <v>7.704200000000001</v>
      </c>
      <c r="AC6" s="22">
        <v>8.77</v>
      </c>
      <c r="AD6" s="24">
        <v>113.83401261649489</v>
      </c>
      <c r="AE6" s="21">
        <v>1.6315000000000002</v>
      </c>
      <c r="AF6" s="22">
        <v>3.19</v>
      </c>
      <c r="AG6" s="24">
        <v>195.52558994790067</v>
      </c>
      <c r="AH6" s="21">
        <v>3.5144999999999995</v>
      </c>
      <c r="AI6" s="22">
        <v>5.08</v>
      </c>
      <c r="AJ6" s="24">
        <v>144.54403186797555</v>
      </c>
      <c r="AK6" s="21">
        <v>0.3</v>
      </c>
      <c r="AL6" s="20">
        <v>0.15</v>
      </c>
      <c r="AM6" s="24">
        <v>50</v>
      </c>
      <c r="AN6" s="21">
        <v>1.18</v>
      </c>
      <c r="AO6" s="20">
        <v>0.82</v>
      </c>
      <c r="AP6" s="24">
        <v>69.491525423728817</v>
      </c>
    </row>
    <row r="7" spans="1:42" s="25" customFormat="1" x14ac:dyDescent="0.2">
      <c r="A7" s="18" t="s">
        <v>34</v>
      </c>
      <c r="B7" s="26" t="s">
        <v>21</v>
      </c>
      <c r="C7" s="47">
        <v>20</v>
      </c>
      <c r="D7" s="20">
        <v>1.84</v>
      </c>
      <c r="E7" s="15">
        <v>72</v>
      </c>
      <c r="F7" s="51">
        <f t="shared" ref="F7:F48" si="2">(E7)/(D7^2)</f>
        <v>21.266540642722116</v>
      </c>
      <c r="G7" s="54">
        <f t="shared" si="0"/>
        <v>3.7683999999999997</v>
      </c>
      <c r="H7" s="55">
        <f t="shared" si="1"/>
        <v>3.6000000000000005</v>
      </c>
      <c r="I7" s="22">
        <f t="shared" ref="I7:I48" si="3">N7+Q7</f>
        <v>6.0058799999999994</v>
      </c>
      <c r="J7" s="15" t="s">
        <v>22</v>
      </c>
      <c r="K7" s="21">
        <v>4.8418400000000004</v>
      </c>
      <c r="L7" s="22">
        <v>5.25</v>
      </c>
      <c r="M7" s="23">
        <v>108.4298531136923</v>
      </c>
      <c r="N7" s="21">
        <v>4.1332599999999999</v>
      </c>
      <c r="O7" s="22">
        <v>3.74</v>
      </c>
      <c r="P7" s="23">
        <v>90.485476355225671</v>
      </c>
      <c r="Q7" s="21">
        <v>1.8726199999999993</v>
      </c>
      <c r="R7" s="22">
        <v>2.15</v>
      </c>
      <c r="S7" s="24">
        <v>114.81240187544728</v>
      </c>
      <c r="T7" s="21">
        <v>6.0155200000000004</v>
      </c>
      <c r="U7" s="21">
        <v>5.75</v>
      </c>
      <c r="V7" s="24">
        <v>95.586083996063508</v>
      </c>
      <c r="W7" s="21">
        <v>5.7278799999999999</v>
      </c>
      <c r="X7" s="22">
        <v>5.86</v>
      </c>
      <c r="Y7" s="23">
        <v>102.30661256869907</v>
      </c>
      <c r="Z7" s="23">
        <v>86.88064</v>
      </c>
      <c r="AA7" s="24">
        <v>89.590443686006822</v>
      </c>
      <c r="AB7" s="21">
        <v>7.6242799999999997</v>
      </c>
      <c r="AC7" s="22">
        <v>8.56</v>
      </c>
      <c r="AD7" s="24">
        <v>112.27289658826803</v>
      </c>
      <c r="AE7" s="21">
        <v>1.6184000000000001</v>
      </c>
      <c r="AF7" s="22">
        <v>2.81</v>
      </c>
      <c r="AG7" s="24">
        <v>173.62827483934751</v>
      </c>
      <c r="AH7" s="21">
        <v>3.4910199999999993</v>
      </c>
      <c r="AI7" s="22">
        <v>4.9000000000000004</v>
      </c>
      <c r="AJ7" s="24">
        <v>140.36012397522791</v>
      </c>
      <c r="AK7" s="21">
        <v>0.3</v>
      </c>
      <c r="AL7" s="20">
        <v>0.15</v>
      </c>
      <c r="AM7" s="24">
        <v>50</v>
      </c>
      <c r="AN7" s="21">
        <v>1.18</v>
      </c>
      <c r="AO7" s="20">
        <v>0.81</v>
      </c>
      <c r="AP7" s="24">
        <v>68.644067796610173</v>
      </c>
    </row>
    <row r="8" spans="1:42" s="25" customFormat="1" x14ac:dyDescent="0.2">
      <c r="A8" s="18" t="s">
        <v>34</v>
      </c>
      <c r="B8" s="19" t="s">
        <v>23</v>
      </c>
      <c r="C8" s="47">
        <v>20</v>
      </c>
      <c r="D8" s="20">
        <v>1.76</v>
      </c>
      <c r="E8" s="15">
        <v>65</v>
      </c>
      <c r="F8" s="51">
        <f t="shared" si="2"/>
        <v>20.983987603305785</v>
      </c>
      <c r="G8" s="54">
        <f t="shared" si="0"/>
        <v>3.09612</v>
      </c>
      <c r="H8" s="55">
        <f t="shared" si="1"/>
        <v>2.4799999999999995</v>
      </c>
      <c r="I8" s="22">
        <f t="shared" si="3"/>
        <v>4.3224000000000018</v>
      </c>
      <c r="J8" s="15" t="s">
        <v>22</v>
      </c>
      <c r="K8" s="21">
        <v>3.8532800000000007</v>
      </c>
      <c r="L8" s="22">
        <v>3.75</v>
      </c>
      <c r="M8" s="23">
        <v>97.319686085620546</v>
      </c>
      <c r="N8" s="21">
        <v>2.8603200000000006</v>
      </c>
      <c r="O8" s="22">
        <v>2.4700000000000002</v>
      </c>
      <c r="P8" s="23">
        <v>86.353974380488879</v>
      </c>
      <c r="Q8" s="21">
        <v>1.4620800000000007</v>
      </c>
      <c r="R8" s="22">
        <v>1.59</v>
      </c>
      <c r="S8" s="24">
        <v>108.74917925147729</v>
      </c>
      <c r="T8" s="21">
        <v>4.4446399999999988</v>
      </c>
      <c r="U8" s="21">
        <v>4.07</v>
      </c>
      <c r="V8" s="24">
        <v>91.570970877281439</v>
      </c>
      <c r="W8" s="21">
        <v>4.3827599999999993</v>
      </c>
      <c r="X8" s="22">
        <v>4.05</v>
      </c>
      <c r="Y8" s="23">
        <v>92.407524025956249</v>
      </c>
      <c r="Z8" s="23">
        <v>88.762079999999997</v>
      </c>
      <c r="AA8" s="24">
        <v>92.592592592592595</v>
      </c>
      <c r="AB8" s="21">
        <v>5.828520000000001</v>
      </c>
      <c r="AC8" s="22">
        <v>5.34</v>
      </c>
      <c r="AD8" s="24">
        <v>91.618455456959893</v>
      </c>
      <c r="AE8" s="21">
        <v>1.5061199999999997</v>
      </c>
      <c r="AF8" s="22">
        <v>1.27</v>
      </c>
      <c r="AG8" s="24">
        <v>84.322630334900296</v>
      </c>
      <c r="AH8" s="21">
        <v>2.9682000000000004</v>
      </c>
      <c r="AI8" s="22">
        <v>2.87</v>
      </c>
      <c r="AJ8" s="24">
        <v>96.691597601239792</v>
      </c>
      <c r="AK8" s="21">
        <v>0.3</v>
      </c>
      <c r="AL8" s="20">
        <v>0.22</v>
      </c>
      <c r="AM8" s="24">
        <v>73.333333333333343</v>
      </c>
      <c r="AN8" s="21">
        <v>0.96</v>
      </c>
      <c r="AO8" s="20">
        <v>0.73</v>
      </c>
      <c r="AP8" s="24">
        <v>76.041666666666657</v>
      </c>
    </row>
    <row r="9" spans="1:42" s="25" customFormat="1" x14ac:dyDescent="0.2">
      <c r="A9" s="18" t="s">
        <v>34</v>
      </c>
      <c r="B9" s="19" t="s">
        <v>21</v>
      </c>
      <c r="C9" s="47">
        <v>22</v>
      </c>
      <c r="D9" s="20">
        <v>1.75</v>
      </c>
      <c r="E9" s="15">
        <v>70</v>
      </c>
      <c r="F9" s="51">
        <f t="shared" si="2"/>
        <v>22.857142857142858</v>
      </c>
      <c r="G9" s="54">
        <f t="shared" si="0"/>
        <v>3.3745000000000003</v>
      </c>
      <c r="H9" s="55">
        <f t="shared" si="1"/>
        <v>3.96</v>
      </c>
      <c r="I9" s="22">
        <f t="shared" si="3"/>
        <v>5.3605</v>
      </c>
      <c r="J9" s="15" t="s">
        <v>22</v>
      </c>
      <c r="K9" s="21">
        <v>4.3967499999999999</v>
      </c>
      <c r="L9" s="22">
        <v>4.3899999999999997</v>
      </c>
      <c r="M9" s="23">
        <v>99.846477511798483</v>
      </c>
      <c r="N9" s="21">
        <v>3.6073</v>
      </c>
      <c r="O9" s="22">
        <v>3.96</v>
      </c>
      <c r="P9" s="23">
        <v>109.77739583622099</v>
      </c>
      <c r="Q9" s="21">
        <v>1.7532000000000003</v>
      </c>
      <c r="R9" s="22">
        <v>1.83</v>
      </c>
      <c r="S9" s="24">
        <v>104.38056125941135</v>
      </c>
      <c r="T9" s="21">
        <v>5.4102499999999996</v>
      </c>
      <c r="U9" s="21">
        <v>5.79</v>
      </c>
      <c r="V9" s="24">
        <v>107.0190841458343</v>
      </c>
      <c r="W9" s="21">
        <v>5.1577499999999992</v>
      </c>
      <c r="X9" s="22">
        <v>5.79</v>
      </c>
      <c r="Y9" s="23">
        <v>112.25825214483061</v>
      </c>
      <c r="Z9" s="23">
        <v>86.896749999999997</v>
      </c>
      <c r="AA9" s="24">
        <v>75.82037996545769</v>
      </c>
      <c r="AB9" s="21">
        <v>6.9050000000000002</v>
      </c>
      <c r="AC9" s="22">
        <v>7.72</v>
      </c>
      <c r="AD9" s="24">
        <v>111.80304127443881</v>
      </c>
      <c r="AE9" s="21">
        <v>1.5445</v>
      </c>
      <c r="AF9" s="22">
        <v>1.93</v>
      </c>
      <c r="AG9" s="24">
        <v>124.95953382971837</v>
      </c>
      <c r="AH9" s="21">
        <v>3.2977000000000003</v>
      </c>
      <c r="AI9" s="22">
        <v>3.91</v>
      </c>
      <c r="AJ9" s="24">
        <v>118.56748642993603</v>
      </c>
      <c r="AK9" s="21">
        <v>0.3</v>
      </c>
      <c r="AL9" s="20">
        <v>0.26</v>
      </c>
      <c r="AM9" s="24">
        <v>86.666666666666671</v>
      </c>
      <c r="AN9" s="21">
        <v>1.18</v>
      </c>
      <c r="AO9" s="20">
        <v>1.1200000000000001</v>
      </c>
      <c r="AP9" s="24">
        <v>94.915254237288153</v>
      </c>
    </row>
    <row r="10" spans="1:42" s="25" customFormat="1" x14ac:dyDescent="0.2">
      <c r="A10" s="18" t="s">
        <v>34</v>
      </c>
      <c r="B10" s="19" t="s">
        <v>21</v>
      </c>
      <c r="C10" s="47">
        <v>23</v>
      </c>
      <c r="D10" s="20">
        <v>1.79</v>
      </c>
      <c r="E10" s="15">
        <v>95</v>
      </c>
      <c r="F10" s="51">
        <f t="shared" si="2"/>
        <v>29.64951156330951</v>
      </c>
      <c r="G10" s="54">
        <f t="shared" si="0"/>
        <v>3.4089</v>
      </c>
      <c r="H10" s="55">
        <f t="shared" si="1"/>
        <v>4.6100000000000003</v>
      </c>
      <c r="I10" s="22">
        <f t="shared" si="3"/>
        <v>5.6057800000000002</v>
      </c>
      <c r="J10" s="15" t="s">
        <v>22</v>
      </c>
      <c r="K10" s="21">
        <v>4.5397900000000009</v>
      </c>
      <c r="L10" s="22">
        <v>5.04</v>
      </c>
      <c r="M10" s="23">
        <v>111.01835106910229</v>
      </c>
      <c r="N10" s="21">
        <v>3.8240600000000007</v>
      </c>
      <c r="O10" s="22">
        <v>4.2699999999999996</v>
      </c>
      <c r="P10" s="23">
        <v>111.66142790646587</v>
      </c>
      <c r="Q10" s="21">
        <v>1.7817199999999993</v>
      </c>
      <c r="R10" s="22">
        <v>1.79</v>
      </c>
      <c r="S10" s="24">
        <v>100.46471948454308</v>
      </c>
      <c r="T10" s="21">
        <v>5.6263699999999996</v>
      </c>
      <c r="U10" s="21">
        <v>6.4</v>
      </c>
      <c r="V10" s="24">
        <v>113.75007331547695</v>
      </c>
      <c r="W10" s="21">
        <v>5.3620299999999999</v>
      </c>
      <c r="X10" s="22">
        <v>5.94</v>
      </c>
      <c r="Y10" s="23">
        <v>110.77894006560949</v>
      </c>
      <c r="Z10" s="23">
        <v>86.889589999999998</v>
      </c>
      <c r="AA10" s="24">
        <v>84.848484848484844</v>
      </c>
      <c r="AB10" s="21">
        <v>7.2246800000000002</v>
      </c>
      <c r="AC10" s="22">
        <v>7.49</v>
      </c>
      <c r="AD10" s="24">
        <v>103.67241178848059</v>
      </c>
      <c r="AE10" s="21">
        <v>1.6189000000000002</v>
      </c>
      <c r="AF10" s="22">
        <v>1.0900000000000001</v>
      </c>
      <c r="AG10" s="24">
        <v>67.329668293285565</v>
      </c>
      <c r="AH10" s="21">
        <v>3.4006199999999995</v>
      </c>
      <c r="AI10" s="22">
        <v>2.88</v>
      </c>
      <c r="AJ10" s="24">
        <v>84.690438802336061</v>
      </c>
      <c r="AK10" s="21">
        <v>0.3</v>
      </c>
      <c r="AL10" s="20">
        <v>0.23</v>
      </c>
      <c r="AM10" s="24">
        <v>76.666666666666671</v>
      </c>
      <c r="AN10" s="21">
        <v>1.18</v>
      </c>
      <c r="AO10" s="20">
        <v>0.75</v>
      </c>
      <c r="AP10" s="24">
        <v>63.559322033898312</v>
      </c>
    </row>
    <row r="11" spans="1:42" s="25" customFormat="1" x14ac:dyDescent="0.2">
      <c r="A11" s="18" t="s">
        <v>34</v>
      </c>
      <c r="B11" s="26" t="s">
        <v>21</v>
      </c>
      <c r="C11" s="47">
        <v>25</v>
      </c>
      <c r="D11" s="20">
        <v>1.73</v>
      </c>
      <c r="E11" s="15">
        <v>105</v>
      </c>
      <c r="F11" s="51">
        <f t="shared" si="2"/>
        <v>35.083029837281565</v>
      </c>
      <c r="G11" s="54">
        <f t="shared" si="0"/>
        <v>2.3143000000000002</v>
      </c>
      <c r="H11" s="55">
        <f t="shared" si="1"/>
        <v>4.5199999999999996</v>
      </c>
      <c r="I11" s="22">
        <f t="shared" si="3"/>
        <v>5.1608599999999996</v>
      </c>
      <c r="J11" s="15" t="s">
        <v>22</v>
      </c>
      <c r="K11" s="21">
        <v>4.2237300000000007</v>
      </c>
      <c r="L11" s="22">
        <v>3.88</v>
      </c>
      <c r="M11" s="23">
        <v>91.861932462539016</v>
      </c>
      <c r="N11" s="21">
        <v>3.4674200000000002</v>
      </c>
      <c r="O11" s="22">
        <v>4.42</v>
      </c>
      <c r="P11" s="23">
        <v>127.47229928880839</v>
      </c>
      <c r="Q11" s="21">
        <v>1.6934399999999992</v>
      </c>
      <c r="R11" s="22">
        <v>0.73</v>
      </c>
      <c r="S11" s="24">
        <v>43.107520786092238</v>
      </c>
      <c r="T11" s="21">
        <v>5.2041900000000005</v>
      </c>
      <c r="U11" s="21">
        <v>5.25</v>
      </c>
      <c r="V11" s="24">
        <v>100.8802522582765</v>
      </c>
      <c r="W11" s="21">
        <v>4.9646099999999995</v>
      </c>
      <c r="X11" s="22">
        <v>5.05</v>
      </c>
      <c r="Y11" s="23">
        <v>101.71997397580073</v>
      </c>
      <c r="Z11" s="23">
        <v>86.900329999999997</v>
      </c>
      <c r="AA11" s="24">
        <v>76.831683168316829</v>
      </c>
      <c r="AB11" s="21">
        <v>6.7451599999999994</v>
      </c>
      <c r="AC11" s="22">
        <v>6.58</v>
      </c>
      <c r="AD11" s="24">
        <v>97.551429469426978</v>
      </c>
      <c r="AE11" s="21">
        <v>1.5843</v>
      </c>
      <c r="AF11" s="22">
        <v>1.33</v>
      </c>
      <c r="AG11" s="24">
        <v>83.94874708072966</v>
      </c>
      <c r="AH11" s="21">
        <v>3.2777399999999992</v>
      </c>
      <c r="AI11" s="22">
        <v>2.33</v>
      </c>
      <c r="AJ11" s="24">
        <v>71.085565053970129</v>
      </c>
      <c r="AK11" s="21">
        <v>0.3</v>
      </c>
      <c r="AL11" s="20">
        <v>0.19</v>
      </c>
      <c r="AM11" s="24">
        <v>63.333333333333343</v>
      </c>
      <c r="AN11" s="21">
        <v>1.18</v>
      </c>
      <c r="AO11" s="20">
        <v>0.52</v>
      </c>
      <c r="AP11" s="24">
        <v>44.067796610169495</v>
      </c>
    </row>
    <row r="12" spans="1:42" s="25" customFormat="1" x14ac:dyDescent="0.2">
      <c r="A12" s="18" t="s">
        <v>34</v>
      </c>
      <c r="B12" s="19" t="s">
        <v>21</v>
      </c>
      <c r="C12" s="47">
        <v>20</v>
      </c>
      <c r="D12" s="20">
        <v>1.8</v>
      </c>
      <c r="E12" s="15">
        <v>64</v>
      </c>
      <c r="F12" s="51">
        <f t="shared" si="2"/>
        <v>19.753086419753085</v>
      </c>
      <c r="G12" s="54">
        <f t="shared" si="0"/>
        <v>3.3660000000000001</v>
      </c>
      <c r="H12" s="55">
        <f t="shared" si="1"/>
        <v>4.1199999999999992</v>
      </c>
      <c r="I12" s="22">
        <f t="shared" si="3"/>
        <v>5.7385999999999999</v>
      </c>
      <c r="J12" s="15" t="s">
        <v>22</v>
      </c>
      <c r="K12" s="21">
        <v>4.6698000000000004</v>
      </c>
      <c r="L12" s="22">
        <v>4.3499999999999996</v>
      </c>
      <c r="M12" s="23">
        <v>93.151740973917498</v>
      </c>
      <c r="N12" s="21">
        <v>3.9075000000000002</v>
      </c>
      <c r="O12" s="22">
        <v>4.1100000000000003</v>
      </c>
      <c r="P12" s="23">
        <v>105.1823416506718</v>
      </c>
      <c r="Q12" s="21">
        <v>1.8310999999999995</v>
      </c>
      <c r="R12" s="22">
        <v>1.8</v>
      </c>
      <c r="S12" s="24">
        <v>98.301567363879656</v>
      </c>
      <c r="T12" s="21">
        <v>5.7713999999999999</v>
      </c>
      <c r="U12" s="21">
        <v>5.92</v>
      </c>
      <c r="V12" s="24">
        <v>102.57476522160999</v>
      </c>
      <c r="W12" s="21">
        <v>5.4976000000000012</v>
      </c>
      <c r="X12" s="22">
        <v>5.92</v>
      </c>
      <c r="Y12" s="23">
        <v>107.68335273573922</v>
      </c>
      <c r="Z12" s="23">
        <v>86.887799999999999</v>
      </c>
      <c r="AA12" s="24">
        <v>73.479729729729726</v>
      </c>
      <c r="AB12" s="21">
        <v>7.3045999999999998</v>
      </c>
      <c r="AC12" s="22">
        <v>7.64</v>
      </c>
      <c r="AD12" s="24">
        <v>104.59162719382307</v>
      </c>
      <c r="AE12" s="21">
        <v>1.5660000000000001</v>
      </c>
      <c r="AF12" s="22">
        <v>1.72</v>
      </c>
      <c r="AG12" s="24">
        <v>109.83397190293742</v>
      </c>
      <c r="AH12" s="21">
        <v>3.3970999999999996</v>
      </c>
      <c r="AI12" s="22">
        <v>3.89</v>
      </c>
      <c r="AJ12" s="24">
        <v>114.50943451767685</v>
      </c>
      <c r="AK12" s="21">
        <v>0.3</v>
      </c>
      <c r="AL12" s="20">
        <v>0.2</v>
      </c>
      <c r="AM12" s="24">
        <v>66.666666666666671</v>
      </c>
      <c r="AN12" s="21">
        <v>1.18</v>
      </c>
      <c r="AO12" s="20">
        <v>0.86</v>
      </c>
      <c r="AP12" s="24">
        <v>72.881355932203391</v>
      </c>
    </row>
    <row r="13" spans="1:42" s="25" customFormat="1" x14ac:dyDescent="0.2">
      <c r="A13" s="18" t="s">
        <v>34</v>
      </c>
      <c r="B13" s="26" t="s">
        <v>21</v>
      </c>
      <c r="C13" s="47">
        <v>23</v>
      </c>
      <c r="D13" s="20">
        <v>1.87</v>
      </c>
      <c r="E13" s="15">
        <v>94</v>
      </c>
      <c r="F13" s="51">
        <f t="shared" si="2"/>
        <v>26.880951700077208</v>
      </c>
      <c r="G13" s="54">
        <f t="shared" si="0"/>
        <v>3.6637000000000004</v>
      </c>
      <c r="H13" s="55">
        <f t="shared" si="1"/>
        <v>5.0199999999999996</v>
      </c>
      <c r="I13" s="22">
        <f t="shared" si="3"/>
        <v>6.1403399999999992</v>
      </c>
      <c r="J13" s="15" t="s">
        <v>22</v>
      </c>
      <c r="K13" s="21">
        <v>4.8838700000000008</v>
      </c>
      <c r="L13" s="22">
        <v>5.97</v>
      </c>
      <c r="M13" s="23">
        <v>122.23912593906059</v>
      </c>
      <c r="N13" s="21">
        <v>4.2755799999999997</v>
      </c>
      <c r="O13" s="22">
        <v>4.97</v>
      </c>
      <c r="P13" s="23">
        <v>116.2415391595994</v>
      </c>
      <c r="Q13" s="21">
        <v>1.8647599999999998</v>
      </c>
      <c r="R13" s="22">
        <v>1.94</v>
      </c>
      <c r="S13" s="24">
        <v>104.03483558205883</v>
      </c>
      <c r="T13" s="21">
        <v>6.1146100000000008</v>
      </c>
      <c r="U13" s="21">
        <v>6.96</v>
      </c>
      <c r="V13" s="24">
        <v>113.82573868161663</v>
      </c>
      <c r="W13" s="21">
        <v>5.822589999999999</v>
      </c>
      <c r="X13" s="22">
        <v>6.91</v>
      </c>
      <c r="Y13" s="23">
        <v>118.67570960689318</v>
      </c>
      <c r="Z13" s="23">
        <v>86.87527</v>
      </c>
      <c r="AA13" s="24">
        <v>86.396526772793052</v>
      </c>
      <c r="AB13" s="21">
        <v>7.8640400000000001</v>
      </c>
      <c r="AC13" s="22">
        <v>9.26</v>
      </c>
      <c r="AD13" s="24">
        <v>117.75118132664635</v>
      </c>
      <c r="AE13" s="21">
        <v>1.7237000000000002</v>
      </c>
      <c r="AF13" s="22">
        <v>2.2999999999999998</v>
      </c>
      <c r="AG13" s="24">
        <v>133.43389220862096</v>
      </c>
      <c r="AH13" s="21">
        <v>3.58846</v>
      </c>
      <c r="AI13" s="22">
        <v>4.79</v>
      </c>
      <c r="AJ13" s="24">
        <v>133.48344415153019</v>
      </c>
      <c r="AK13" s="21">
        <v>0.3</v>
      </c>
      <c r="AL13" s="20">
        <v>0.14000000000000001</v>
      </c>
      <c r="AM13" s="24">
        <v>46.666666666666671</v>
      </c>
      <c r="AN13" s="21">
        <v>1.18</v>
      </c>
      <c r="AO13" s="20">
        <v>0.77</v>
      </c>
      <c r="AP13" s="24">
        <v>65.254237288135599</v>
      </c>
    </row>
    <row r="14" spans="1:42" s="25" customFormat="1" x14ac:dyDescent="0.2">
      <c r="A14" s="18" t="s">
        <v>34</v>
      </c>
      <c r="B14" s="19" t="s">
        <v>23</v>
      </c>
      <c r="C14" s="47">
        <v>21</v>
      </c>
      <c r="D14" s="20">
        <v>1.64</v>
      </c>
      <c r="E14" s="15">
        <v>61</v>
      </c>
      <c r="F14" s="51">
        <f t="shared" si="2"/>
        <v>22.679952409280194</v>
      </c>
      <c r="G14" s="54">
        <f t="shared" si="0"/>
        <v>2.3446799999999999</v>
      </c>
      <c r="H14" s="55">
        <f t="shared" si="1"/>
        <v>2.8200000000000003</v>
      </c>
      <c r="I14" s="22">
        <f t="shared" si="3"/>
        <v>3.7315999999999998</v>
      </c>
      <c r="J14" s="15" t="s">
        <v>22</v>
      </c>
      <c r="K14" s="21">
        <v>3.3539199999999996</v>
      </c>
      <c r="L14" s="22">
        <v>3.6</v>
      </c>
      <c r="M14" s="23">
        <v>107.33708615590116</v>
      </c>
      <c r="N14" s="21">
        <v>2.3364799999999999</v>
      </c>
      <c r="O14" s="22">
        <v>2.98</v>
      </c>
      <c r="P14" s="23">
        <v>127.54228583167844</v>
      </c>
      <c r="Q14" s="21">
        <v>1.3951199999999999</v>
      </c>
      <c r="R14" s="22">
        <v>1.04</v>
      </c>
      <c r="S14" s="24">
        <v>74.545558804977347</v>
      </c>
      <c r="T14" s="21">
        <v>3.8609599999999995</v>
      </c>
      <c r="U14" s="21">
        <v>3.86</v>
      </c>
      <c r="V14" s="24">
        <v>99.975135717541775</v>
      </c>
      <c r="W14" s="21">
        <v>3.8256399999999995</v>
      </c>
      <c r="X14" s="22">
        <v>3.88</v>
      </c>
      <c r="Y14" s="23">
        <v>101.42093871875034</v>
      </c>
      <c r="Z14" s="23">
        <v>88.785119999999992</v>
      </c>
      <c r="AA14" s="24">
        <v>92.783505154639172</v>
      </c>
      <c r="AB14" s="21">
        <v>5.0362799999999996</v>
      </c>
      <c r="AC14" s="22">
        <v>5.08</v>
      </c>
      <c r="AD14" s="24">
        <v>100.86810105871795</v>
      </c>
      <c r="AE14" s="21">
        <v>1.3046799999999998</v>
      </c>
      <c r="AF14" s="22">
        <v>1.22</v>
      </c>
      <c r="AG14" s="24">
        <v>93.509519575681395</v>
      </c>
      <c r="AH14" s="21">
        <v>2.6997999999999998</v>
      </c>
      <c r="AI14" s="22">
        <v>2.37</v>
      </c>
      <c r="AJ14" s="24">
        <v>87.784280317060535</v>
      </c>
      <c r="AK14" s="21">
        <v>0.3</v>
      </c>
      <c r="AL14" s="20">
        <v>0.18</v>
      </c>
      <c r="AM14" s="24">
        <v>60</v>
      </c>
      <c r="AN14" s="21">
        <v>0.96</v>
      </c>
      <c r="AO14" s="20">
        <v>0.49</v>
      </c>
      <c r="AP14" s="24">
        <v>51.041666666666664</v>
      </c>
    </row>
    <row r="15" spans="1:42" s="25" customFormat="1" x14ac:dyDescent="0.2">
      <c r="A15" s="18" t="s">
        <v>34</v>
      </c>
      <c r="B15" s="19" t="s">
        <v>23</v>
      </c>
      <c r="C15" s="47">
        <v>24</v>
      </c>
      <c r="D15" s="20">
        <v>1.53</v>
      </c>
      <c r="E15" s="15">
        <v>56</v>
      </c>
      <c r="F15" s="51">
        <f t="shared" si="2"/>
        <v>23.92242299970097</v>
      </c>
      <c r="G15" s="54">
        <f t="shared" si="0"/>
        <v>1.8533599999999997</v>
      </c>
      <c r="H15" s="55">
        <f t="shared" si="1"/>
        <v>2.9300000000000006</v>
      </c>
      <c r="I15" s="22">
        <f t="shared" si="3"/>
        <v>3.1567000000000003</v>
      </c>
      <c r="J15" s="15" t="s">
        <v>22</v>
      </c>
      <c r="K15" s="21">
        <v>2.8440900000000005</v>
      </c>
      <c r="L15" s="22">
        <v>3.03</v>
      </c>
      <c r="M15" s="23">
        <v>106.53671297321812</v>
      </c>
      <c r="N15" s="21">
        <v>1.8542099999999992</v>
      </c>
      <c r="O15" s="22">
        <v>2.93</v>
      </c>
      <c r="P15" s="23">
        <v>158.01877888696541</v>
      </c>
      <c r="Q15" s="21">
        <v>1.302490000000001</v>
      </c>
      <c r="R15" s="22">
        <v>0.7</v>
      </c>
      <c r="S15" s="24">
        <v>53.743214919116411</v>
      </c>
      <c r="T15" s="21">
        <v>3.2759200000000002</v>
      </c>
      <c r="U15" s="21">
        <v>3.63</v>
      </c>
      <c r="V15" s="24">
        <v>110.8085667537669</v>
      </c>
      <c r="W15" s="21">
        <v>3.2607800000000009</v>
      </c>
      <c r="X15" s="22">
        <v>3.45</v>
      </c>
      <c r="Y15" s="23">
        <v>105.8029060531529</v>
      </c>
      <c r="Z15" s="23">
        <v>88.806239999999988</v>
      </c>
      <c r="AA15" s="24">
        <v>87.826086956521735</v>
      </c>
      <c r="AB15" s="21">
        <v>4.31006</v>
      </c>
      <c r="AC15" s="22">
        <v>4.8600000000000003</v>
      </c>
      <c r="AD15" s="24">
        <v>112.75945114453162</v>
      </c>
      <c r="AE15" s="21">
        <v>1.1533599999999997</v>
      </c>
      <c r="AF15" s="22">
        <v>1.23</v>
      </c>
      <c r="AG15" s="24">
        <v>106.64493306513148</v>
      </c>
      <c r="AH15" s="21">
        <v>2.4558500000000008</v>
      </c>
      <c r="AI15" s="22">
        <v>2.4900000000000002</v>
      </c>
      <c r="AJ15" s="24">
        <v>101.3905572408738</v>
      </c>
      <c r="AK15" s="21">
        <v>0.3</v>
      </c>
      <c r="AL15" s="20">
        <v>0.31</v>
      </c>
      <c r="AM15" s="24">
        <v>103.33333333333334</v>
      </c>
      <c r="AN15" s="21">
        <v>0.96</v>
      </c>
      <c r="AO15" s="20">
        <v>0.9</v>
      </c>
      <c r="AP15" s="24">
        <v>93.75</v>
      </c>
    </row>
    <row r="16" spans="1:42" s="25" customFormat="1" x14ac:dyDescent="0.2">
      <c r="A16" s="18"/>
      <c r="B16" s="19"/>
      <c r="C16" s="48"/>
      <c r="D16" s="19"/>
      <c r="E16" s="19"/>
      <c r="F16" s="51"/>
      <c r="G16" s="54"/>
      <c r="H16" s="55"/>
      <c r="I16" s="22"/>
      <c r="J16" s="19"/>
      <c r="K16" s="28"/>
      <c r="L16" s="29"/>
      <c r="M16" s="30"/>
      <c r="N16" s="28"/>
      <c r="O16" s="29"/>
      <c r="P16" s="30"/>
      <c r="Q16" s="28"/>
      <c r="R16" s="29"/>
      <c r="S16" s="31"/>
      <c r="T16" s="28"/>
      <c r="U16" s="28"/>
      <c r="V16" s="31"/>
      <c r="W16" s="28"/>
      <c r="X16" s="29"/>
      <c r="Y16" s="30"/>
      <c r="Z16" s="30"/>
      <c r="AA16" s="31"/>
      <c r="AB16" s="28"/>
      <c r="AC16" s="29"/>
      <c r="AD16" s="31"/>
      <c r="AE16" s="28"/>
      <c r="AF16" s="29"/>
      <c r="AG16" s="31"/>
      <c r="AH16" s="28"/>
      <c r="AI16" s="29"/>
      <c r="AJ16" s="31"/>
      <c r="AK16" s="28"/>
      <c r="AL16" s="28"/>
      <c r="AM16" s="31"/>
      <c r="AN16" s="28"/>
      <c r="AO16" s="28"/>
      <c r="AP16" s="31"/>
    </row>
    <row r="17" spans="1:42" s="25" customFormat="1" x14ac:dyDescent="0.2">
      <c r="A17" s="18" t="s">
        <v>35</v>
      </c>
      <c r="B17" s="15" t="s">
        <v>21</v>
      </c>
      <c r="C17" s="47">
        <v>67</v>
      </c>
      <c r="D17" s="20">
        <v>1.82</v>
      </c>
      <c r="E17" s="15">
        <v>77</v>
      </c>
      <c r="F17" s="51">
        <f t="shared" si="2"/>
        <v>23.245984784446321</v>
      </c>
      <c r="G17" s="54">
        <f t="shared" ref="G17:G26" si="4">R17+AE17</f>
        <v>3.3961999999999999</v>
      </c>
      <c r="H17" s="55">
        <f t="shared" ref="H17:H26" si="5">AC17-(R17+AF17)</f>
        <v>3.5900000000000003</v>
      </c>
      <c r="I17" s="22">
        <f t="shared" si="3"/>
        <v>4.8382400000000008</v>
      </c>
      <c r="J17" s="15" t="s">
        <v>22</v>
      </c>
      <c r="K17" s="21">
        <v>3.3928200000000013</v>
      </c>
      <c r="L17" s="22">
        <v>3.5</v>
      </c>
      <c r="M17" s="23">
        <v>103.15902405668437</v>
      </c>
      <c r="N17" s="21">
        <v>3.5973800000000007</v>
      </c>
      <c r="O17" s="22">
        <v>3.48</v>
      </c>
      <c r="P17" s="23">
        <v>96.73706975632264</v>
      </c>
      <c r="Q17" s="21">
        <v>1.2408600000000001</v>
      </c>
      <c r="R17" s="22">
        <v>0.77</v>
      </c>
      <c r="S17" s="24">
        <v>62.053736924391146</v>
      </c>
      <c r="T17" s="21">
        <v>4.5774600000000003</v>
      </c>
      <c r="U17" s="21">
        <v>4.3600000000000003</v>
      </c>
      <c r="V17" s="24">
        <v>95.249330414684124</v>
      </c>
      <c r="W17" s="21">
        <v>4.3907399999999983</v>
      </c>
      <c r="X17" s="22">
        <v>4.03</v>
      </c>
      <c r="Y17" s="23">
        <v>91.7840728442131</v>
      </c>
      <c r="Z17" s="23">
        <v>86.884219999999999</v>
      </c>
      <c r="AA17" s="24">
        <v>86.848635235732004</v>
      </c>
      <c r="AB17" s="21">
        <v>7.4644400000000006</v>
      </c>
      <c r="AC17" s="22">
        <v>6.45</v>
      </c>
      <c r="AD17" s="24">
        <v>86.409697177551152</v>
      </c>
      <c r="AE17" s="21">
        <v>2.6261999999999999</v>
      </c>
      <c r="AF17" s="22">
        <v>2.09</v>
      </c>
      <c r="AG17" s="24">
        <v>79.582666971289314</v>
      </c>
      <c r="AH17" s="21">
        <v>3.8670599999999999</v>
      </c>
      <c r="AI17" s="22">
        <v>2.86</v>
      </c>
      <c r="AJ17" s="24">
        <v>73.957993928203862</v>
      </c>
      <c r="AK17" s="21">
        <v>0.3</v>
      </c>
      <c r="AL17" s="20">
        <v>0.31</v>
      </c>
      <c r="AM17" s="24">
        <v>103.33333333333334</v>
      </c>
      <c r="AN17" s="21">
        <v>1.18</v>
      </c>
      <c r="AO17" s="20">
        <v>1.03</v>
      </c>
      <c r="AP17" s="24">
        <v>87.288135593220346</v>
      </c>
    </row>
    <row r="18" spans="1:42" s="25" customFormat="1" x14ac:dyDescent="0.2">
      <c r="A18" s="18" t="s">
        <v>35</v>
      </c>
      <c r="B18" s="26" t="s">
        <v>23</v>
      </c>
      <c r="C18" s="47">
        <v>71</v>
      </c>
      <c r="D18" s="20">
        <v>1.61</v>
      </c>
      <c r="E18" s="15">
        <v>58</v>
      </c>
      <c r="F18" s="51">
        <f t="shared" si="2"/>
        <v>22.375679950619187</v>
      </c>
      <c r="G18" s="54">
        <f t="shared" si="4"/>
        <v>3.1503200000000002</v>
      </c>
      <c r="H18" s="55">
        <f t="shared" si="5"/>
        <v>1.83</v>
      </c>
      <c r="I18" s="22">
        <f t="shared" si="3"/>
        <v>2.7879000000000014</v>
      </c>
      <c r="J18" s="15" t="s">
        <v>22</v>
      </c>
      <c r="K18" s="21">
        <v>1.9853300000000003</v>
      </c>
      <c r="L18" s="22">
        <v>1.91</v>
      </c>
      <c r="M18" s="23">
        <v>96.205668579027147</v>
      </c>
      <c r="N18" s="21">
        <v>2.1557700000000004</v>
      </c>
      <c r="O18" s="22">
        <v>2.2000000000000002</v>
      </c>
      <c r="P18" s="23">
        <v>102.05170310376337</v>
      </c>
      <c r="Q18" s="21">
        <v>0.63213000000000097</v>
      </c>
      <c r="R18" s="22">
        <v>1.1000000000000001</v>
      </c>
      <c r="S18" s="24">
        <v>174.01483871988333</v>
      </c>
      <c r="T18" s="21">
        <v>2.5210400000000002</v>
      </c>
      <c r="U18" s="21">
        <v>2.93</v>
      </c>
      <c r="V18" s="24">
        <v>116.22187668581221</v>
      </c>
      <c r="W18" s="21">
        <v>2.3928600000000002</v>
      </c>
      <c r="X18" s="22">
        <v>2.9</v>
      </c>
      <c r="Y18" s="23">
        <v>121.19388514162968</v>
      </c>
      <c r="Z18" s="23">
        <v>88.790880000000001</v>
      </c>
      <c r="AA18" s="24">
        <v>65.862068965517238</v>
      </c>
      <c r="AB18" s="21">
        <v>4.8382200000000015</v>
      </c>
      <c r="AC18" s="22">
        <v>5.32</v>
      </c>
      <c r="AD18" s="24">
        <v>109.95779439545944</v>
      </c>
      <c r="AE18" s="21">
        <v>2.0503200000000001</v>
      </c>
      <c r="AF18" s="22">
        <v>2.39</v>
      </c>
      <c r="AG18" s="24">
        <v>116.56717000273127</v>
      </c>
      <c r="AH18" s="21">
        <v>2.6824500000000011</v>
      </c>
      <c r="AI18" s="22">
        <v>3.11</v>
      </c>
      <c r="AJ18" s="24">
        <v>115.93878730265237</v>
      </c>
      <c r="AK18" s="21">
        <v>0.3</v>
      </c>
      <c r="AL18" s="20">
        <v>0.36</v>
      </c>
      <c r="AM18" s="24">
        <v>120</v>
      </c>
      <c r="AN18" s="21">
        <v>0.96</v>
      </c>
      <c r="AO18" s="20">
        <v>1.26</v>
      </c>
      <c r="AP18" s="24">
        <v>131.25</v>
      </c>
    </row>
    <row r="19" spans="1:42" s="25" customFormat="1" x14ac:dyDescent="0.2">
      <c r="A19" s="18" t="s">
        <v>35</v>
      </c>
      <c r="B19" s="15" t="s">
        <v>21</v>
      </c>
      <c r="C19" s="47">
        <v>69</v>
      </c>
      <c r="D19" s="20">
        <v>1.88</v>
      </c>
      <c r="E19" s="15">
        <v>95</v>
      </c>
      <c r="F19" s="51">
        <f t="shared" si="2"/>
        <v>26.878678134902671</v>
      </c>
      <c r="G19" s="54">
        <f t="shared" si="4"/>
        <v>4.2287999999999997</v>
      </c>
      <c r="H19" s="55">
        <f t="shared" si="5"/>
        <v>3.3899999999999997</v>
      </c>
      <c r="I19" s="22">
        <f t="shared" si="3"/>
        <v>5.1951599999999978</v>
      </c>
      <c r="J19" s="15" t="s">
        <v>22</v>
      </c>
      <c r="K19" s="21">
        <v>3.5928800000000001</v>
      </c>
      <c r="L19" s="22">
        <v>3.4</v>
      </c>
      <c r="M19" s="23">
        <v>94.631604729353597</v>
      </c>
      <c r="N19" s="21">
        <v>3.9180199999999976</v>
      </c>
      <c r="O19" s="22">
        <v>3.35</v>
      </c>
      <c r="P19" s="23">
        <v>85.502371095604474</v>
      </c>
      <c r="Q19" s="21">
        <v>1.2771400000000002</v>
      </c>
      <c r="R19" s="22">
        <v>1.48</v>
      </c>
      <c r="S19" s="24">
        <v>115.88392815196454</v>
      </c>
      <c r="T19" s="21">
        <v>4.8876399999999993</v>
      </c>
      <c r="U19" s="21">
        <v>4.87</v>
      </c>
      <c r="V19" s="24">
        <v>99.639089621985249</v>
      </c>
      <c r="W19" s="21">
        <v>4.6841599999999977</v>
      </c>
      <c r="X19" s="22">
        <v>4.63</v>
      </c>
      <c r="Y19" s="23">
        <v>98.843762809126972</v>
      </c>
      <c r="Z19" s="23">
        <v>86.873480000000001</v>
      </c>
      <c r="AA19" s="24">
        <v>73.434125269978395</v>
      </c>
      <c r="AB19" s="21">
        <v>7.9439599999999979</v>
      </c>
      <c r="AC19" s="22">
        <v>7.97</v>
      </c>
      <c r="AD19" s="24">
        <v>100.32779621246837</v>
      </c>
      <c r="AE19" s="21">
        <v>2.7488000000000001</v>
      </c>
      <c r="AF19" s="22">
        <v>3.1</v>
      </c>
      <c r="AG19" s="24">
        <v>112.77648428405122</v>
      </c>
      <c r="AH19" s="21">
        <v>4.0259400000000003</v>
      </c>
      <c r="AI19" s="22">
        <v>4.3099999999999996</v>
      </c>
      <c r="AJ19" s="24">
        <v>107.05574350338057</v>
      </c>
      <c r="AK19" s="21">
        <v>0.3</v>
      </c>
      <c r="AL19" s="20">
        <v>0.25</v>
      </c>
      <c r="AM19" s="24">
        <v>83.333333333333343</v>
      </c>
      <c r="AN19" s="21">
        <v>1.18</v>
      </c>
      <c r="AO19" s="20">
        <v>1.23</v>
      </c>
      <c r="AP19" s="24">
        <v>104.23728813559323</v>
      </c>
    </row>
    <row r="20" spans="1:42" s="25" customFormat="1" x14ac:dyDescent="0.2">
      <c r="A20" s="18" t="s">
        <v>35</v>
      </c>
      <c r="B20" s="26" t="s">
        <v>23</v>
      </c>
      <c r="C20" s="47">
        <v>68</v>
      </c>
      <c r="D20" s="20">
        <v>1.68</v>
      </c>
      <c r="E20" s="15">
        <v>66</v>
      </c>
      <c r="F20" s="51">
        <f t="shared" si="2"/>
        <v>23.384353741496604</v>
      </c>
      <c r="G20" s="54">
        <f t="shared" si="4"/>
        <v>3.1891600000000007</v>
      </c>
      <c r="H20" s="55">
        <f t="shared" si="5"/>
        <v>2.9099999999999997</v>
      </c>
      <c r="I20" s="22">
        <f t="shared" si="3"/>
        <v>3.1711999999999989</v>
      </c>
      <c r="J20" s="15" t="s">
        <v>22</v>
      </c>
      <c r="K20" s="21">
        <v>2.33704</v>
      </c>
      <c r="L20" s="22">
        <v>2.98</v>
      </c>
      <c r="M20" s="23">
        <v>127.5117242323623</v>
      </c>
      <c r="N20" s="21">
        <v>2.4637599999999997</v>
      </c>
      <c r="O20" s="22">
        <v>2.92</v>
      </c>
      <c r="P20" s="23">
        <v>118.51803747118225</v>
      </c>
      <c r="Q20" s="21">
        <v>0.70743999999999918</v>
      </c>
      <c r="R20" s="22">
        <v>1.06</v>
      </c>
      <c r="S20" s="24">
        <v>149.83602849711656</v>
      </c>
      <c r="T20" s="21">
        <v>2.9195199999999994</v>
      </c>
      <c r="U20" s="21">
        <v>3.97</v>
      </c>
      <c r="V20" s="24">
        <v>135.98125719296323</v>
      </c>
      <c r="W20" s="21">
        <v>2.7806799999999989</v>
      </c>
      <c r="X20" s="22">
        <v>3.65</v>
      </c>
      <c r="Y20" s="23">
        <v>131.26285656745839</v>
      </c>
      <c r="Z20" s="23">
        <v>88.777439999999999</v>
      </c>
      <c r="AA20" s="24">
        <v>81.643835616438352</v>
      </c>
      <c r="AB20" s="21">
        <v>5.3003599999999995</v>
      </c>
      <c r="AC20" s="22">
        <v>6.27</v>
      </c>
      <c r="AD20" s="24">
        <v>118.29385173837248</v>
      </c>
      <c r="AE20" s="21">
        <v>2.1291600000000006</v>
      </c>
      <c r="AF20" s="22">
        <v>2.2999999999999998</v>
      </c>
      <c r="AG20" s="24">
        <v>108.02382160100692</v>
      </c>
      <c r="AH20" s="21">
        <v>2.8365999999999998</v>
      </c>
      <c r="AI20" s="22">
        <v>3.36</v>
      </c>
      <c r="AJ20" s="24">
        <v>118.4516674892477</v>
      </c>
      <c r="AK20" s="21">
        <v>0.3</v>
      </c>
      <c r="AL20" s="20">
        <v>0.17</v>
      </c>
      <c r="AM20" s="24">
        <v>56.666666666666679</v>
      </c>
      <c r="AN20" s="21">
        <v>0.96</v>
      </c>
      <c r="AO20" s="20">
        <v>0.66</v>
      </c>
      <c r="AP20" s="24">
        <v>68.75</v>
      </c>
    </row>
    <row r="21" spans="1:42" s="25" customFormat="1" x14ac:dyDescent="0.2">
      <c r="A21" s="18" t="s">
        <v>35</v>
      </c>
      <c r="B21" s="15" t="s">
        <v>21</v>
      </c>
      <c r="C21" s="47">
        <v>69</v>
      </c>
      <c r="D21" s="20">
        <v>1.71</v>
      </c>
      <c r="E21" s="15">
        <v>85</v>
      </c>
      <c r="F21" s="51">
        <f t="shared" si="2"/>
        <v>29.068773297766839</v>
      </c>
      <c r="G21" s="54">
        <f t="shared" si="4"/>
        <v>3.2960999999999996</v>
      </c>
      <c r="H21" s="55">
        <f t="shared" si="5"/>
        <v>2.8000000000000003</v>
      </c>
      <c r="I21" s="22">
        <f t="shared" si="3"/>
        <v>4.0592199999999989</v>
      </c>
      <c r="J21" s="15" t="s">
        <v>22</v>
      </c>
      <c r="K21" s="21">
        <v>2.8617099999999995</v>
      </c>
      <c r="L21" s="22">
        <v>2.75</v>
      </c>
      <c r="M21" s="23">
        <v>96.096389920711758</v>
      </c>
      <c r="N21" s="21">
        <v>2.9585399999999988</v>
      </c>
      <c r="O21" s="22">
        <v>2.8</v>
      </c>
      <c r="P21" s="23">
        <v>94.641275764397335</v>
      </c>
      <c r="Q21" s="21">
        <v>1.1006800000000001</v>
      </c>
      <c r="R21" s="22">
        <v>0.77</v>
      </c>
      <c r="S21" s="24">
        <v>69.956754006614091</v>
      </c>
      <c r="T21" s="21">
        <v>3.8501299999999983</v>
      </c>
      <c r="U21" s="21">
        <v>3.57</v>
      </c>
      <c r="V21" s="24">
        <v>92.724141782225587</v>
      </c>
      <c r="W21" s="21">
        <v>3.7054699999999992</v>
      </c>
      <c r="X21" s="22">
        <v>3.28</v>
      </c>
      <c r="Y21" s="23">
        <v>88.517785867919613</v>
      </c>
      <c r="Z21" s="23">
        <v>86.903909999999996</v>
      </c>
      <c r="AA21" s="24">
        <v>83.841463414634148</v>
      </c>
      <c r="AB21" s="21">
        <v>6.5853199999999985</v>
      </c>
      <c r="AC21" s="22">
        <v>5.44</v>
      </c>
      <c r="AD21" s="24">
        <v>82.607982603730747</v>
      </c>
      <c r="AE21" s="21">
        <v>2.5260999999999996</v>
      </c>
      <c r="AF21" s="22">
        <v>1.87</v>
      </c>
      <c r="AG21" s="24">
        <v>74.027156486283218</v>
      </c>
      <c r="AH21" s="21">
        <v>3.6267799999999997</v>
      </c>
      <c r="AI21" s="22">
        <v>2.64</v>
      </c>
      <c r="AJ21" s="24">
        <v>72.791842901968153</v>
      </c>
      <c r="AK21" s="21">
        <v>0.3</v>
      </c>
      <c r="AL21" s="20">
        <v>0.2</v>
      </c>
      <c r="AM21" s="24">
        <v>66.666666666666671</v>
      </c>
      <c r="AN21" s="21">
        <v>1.18</v>
      </c>
      <c r="AO21" s="20">
        <v>0.66</v>
      </c>
      <c r="AP21" s="24">
        <v>55.932203389830512</v>
      </c>
    </row>
    <row r="22" spans="1:42" s="25" customFormat="1" x14ac:dyDescent="0.2">
      <c r="A22" s="18" t="s">
        <v>35</v>
      </c>
      <c r="B22" s="15" t="s">
        <v>21</v>
      </c>
      <c r="C22" s="47">
        <v>67</v>
      </c>
      <c r="D22" s="20">
        <v>1.73</v>
      </c>
      <c r="E22" s="15">
        <v>71</v>
      </c>
      <c r="F22" s="51">
        <f t="shared" si="2"/>
        <v>23.722810651876106</v>
      </c>
      <c r="G22" s="54">
        <f t="shared" si="4"/>
        <v>3.6882999999999999</v>
      </c>
      <c r="H22" s="55">
        <f t="shared" si="5"/>
        <v>3.8899999999999997</v>
      </c>
      <c r="I22" s="22">
        <f t="shared" si="3"/>
        <v>4.2368599999999992</v>
      </c>
      <c r="J22" s="15" t="s">
        <v>22</v>
      </c>
      <c r="K22" s="21">
        <v>3.0057300000000007</v>
      </c>
      <c r="L22" s="22">
        <v>3.41</v>
      </c>
      <c r="M22" s="23">
        <v>113.44997721019516</v>
      </c>
      <c r="N22" s="21">
        <v>3.0894200000000001</v>
      </c>
      <c r="O22" s="22">
        <v>3.62</v>
      </c>
      <c r="P22" s="23">
        <v>117.1740974033961</v>
      </c>
      <c r="Q22" s="21">
        <v>1.1474399999999991</v>
      </c>
      <c r="R22" s="22">
        <v>1.18</v>
      </c>
      <c r="S22" s="24">
        <v>102.83762113923176</v>
      </c>
      <c r="T22" s="21">
        <v>4.0281900000000004</v>
      </c>
      <c r="U22" s="21">
        <v>5.07</v>
      </c>
      <c r="V22" s="24">
        <v>125.862980643912</v>
      </c>
      <c r="W22" s="21">
        <v>3.872609999999999</v>
      </c>
      <c r="X22" s="22">
        <v>4.4000000000000004</v>
      </c>
      <c r="Y22" s="23">
        <v>113.61846403330058</v>
      </c>
      <c r="Z22" s="23">
        <v>86.900329999999997</v>
      </c>
      <c r="AA22" s="24">
        <v>77.5</v>
      </c>
      <c r="AB22" s="21">
        <v>6.7451599999999994</v>
      </c>
      <c r="AC22" s="22">
        <v>8.0299999999999994</v>
      </c>
      <c r="AD22" s="24">
        <v>119.0483250212004</v>
      </c>
      <c r="AE22" s="21">
        <v>2.5083000000000002</v>
      </c>
      <c r="AF22" s="22">
        <v>2.96</v>
      </c>
      <c r="AG22" s="24">
        <v>118.00821273372402</v>
      </c>
      <c r="AH22" s="21">
        <v>3.6557399999999993</v>
      </c>
      <c r="AI22" s="22">
        <v>3.87</v>
      </c>
      <c r="AJ22" s="24">
        <v>105.86092008731475</v>
      </c>
      <c r="AK22" s="21">
        <v>0.3</v>
      </c>
      <c r="AL22" s="20">
        <v>0.22</v>
      </c>
      <c r="AM22" s="24">
        <v>73.333333333333343</v>
      </c>
      <c r="AN22" s="21">
        <v>1.18</v>
      </c>
      <c r="AO22" s="20">
        <v>0.94</v>
      </c>
      <c r="AP22" s="24">
        <v>79.66101694915254</v>
      </c>
    </row>
    <row r="23" spans="1:42" s="25" customFormat="1" x14ac:dyDescent="0.2">
      <c r="A23" s="18" t="s">
        <v>35</v>
      </c>
      <c r="B23" s="15" t="s">
        <v>21</v>
      </c>
      <c r="C23" s="47">
        <v>64</v>
      </c>
      <c r="D23" s="20">
        <v>1.7</v>
      </c>
      <c r="E23" s="15">
        <v>72</v>
      </c>
      <c r="F23" s="51">
        <f t="shared" si="2"/>
        <v>24.913494809688583</v>
      </c>
      <c r="G23" s="54">
        <f t="shared" si="4"/>
        <v>3.6829999999999998</v>
      </c>
      <c r="H23" s="55">
        <f t="shared" si="5"/>
        <v>2.83</v>
      </c>
      <c r="I23" s="22">
        <f t="shared" si="3"/>
        <v>4.1023999999999994</v>
      </c>
      <c r="J23" s="15" t="s">
        <v>22</v>
      </c>
      <c r="K23" s="21">
        <v>2.9637000000000002</v>
      </c>
      <c r="L23" s="22">
        <v>3.07</v>
      </c>
      <c r="M23" s="23">
        <v>103.58673280021593</v>
      </c>
      <c r="N23" s="21">
        <v>2.9470999999999994</v>
      </c>
      <c r="O23" s="22">
        <v>2.76</v>
      </c>
      <c r="P23" s="23">
        <v>93.65138610837775</v>
      </c>
      <c r="Q23" s="21">
        <v>1.1553</v>
      </c>
      <c r="R23" s="22">
        <v>1.28</v>
      </c>
      <c r="S23" s="24">
        <v>110.79373322946422</v>
      </c>
      <c r="T23" s="21">
        <v>3.9291</v>
      </c>
      <c r="U23" s="21">
        <v>4.1100000000000003</v>
      </c>
      <c r="V23" s="24">
        <v>104.60410781094906</v>
      </c>
      <c r="W23" s="21">
        <v>3.7778999999999998</v>
      </c>
      <c r="X23" s="22">
        <v>3.77</v>
      </c>
      <c r="Y23" s="23">
        <v>99.790889118293236</v>
      </c>
      <c r="Z23" s="23">
        <v>86.905699999999996</v>
      </c>
      <c r="AA23" s="24">
        <v>81.432360742705569</v>
      </c>
      <c r="AB23" s="21">
        <v>6.505399999999999</v>
      </c>
      <c r="AC23" s="22">
        <v>6.29</v>
      </c>
      <c r="AD23" s="24">
        <v>96.688904602330382</v>
      </c>
      <c r="AE23" s="21">
        <v>2.4029999999999996</v>
      </c>
      <c r="AF23" s="22">
        <v>2.1800000000000002</v>
      </c>
      <c r="AG23" s="24">
        <v>90.719933416562654</v>
      </c>
      <c r="AH23" s="21">
        <v>3.5582999999999996</v>
      </c>
      <c r="AI23" s="22">
        <v>3.46</v>
      </c>
      <c r="AJ23" s="24">
        <v>97.23744484725853</v>
      </c>
      <c r="AK23" s="21">
        <v>0.3</v>
      </c>
      <c r="AL23" s="20">
        <v>0.2</v>
      </c>
      <c r="AM23" s="24">
        <v>66.666666666666671</v>
      </c>
      <c r="AN23" s="21">
        <v>1.18</v>
      </c>
      <c r="AO23" s="20">
        <v>0.76</v>
      </c>
      <c r="AP23" s="24">
        <v>64.406779661016955</v>
      </c>
    </row>
    <row r="24" spans="1:42" s="25" customFormat="1" x14ac:dyDescent="0.2">
      <c r="A24" s="18" t="s">
        <v>35</v>
      </c>
      <c r="B24" s="19" t="s">
        <v>21</v>
      </c>
      <c r="C24" s="47">
        <v>66</v>
      </c>
      <c r="D24" s="20">
        <v>1.86</v>
      </c>
      <c r="E24" s="15">
        <v>103</v>
      </c>
      <c r="F24" s="51">
        <f t="shared" si="2"/>
        <v>29.772228003237366</v>
      </c>
      <c r="G24" s="54">
        <f t="shared" si="4"/>
        <v>4.9366000000000003</v>
      </c>
      <c r="H24" s="55">
        <f t="shared" si="5"/>
        <v>3.24</v>
      </c>
      <c r="I24" s="22">
        <f t="shared" si="3"/>
        <v>5.1275200000000005</v>
      </c>
      <c r="J24" s="15" t="s">
        <v>22</v>
      </c>
      <c r="K24" s="21">
        <v>3.5938600000000003</v>
      </c>
      <c r="L24" s="22">
        <v>3.35</v>
      </c>
      <c r="M24" s="23">
        <v>93.214538128919884</v>
      </c>
      <c r="N24" s="21">
        <v>3.8321400000000003</v>
      </c>
      <c r="O24" s="22">
        <v>3.23</v>
      </c>
      <c r="P24" s="23">
        <v>84.287108508561786</v>
      </c>
      <c r="Q24" s="21">
        <v>1.2953800000000002</v>
      </c>
      <c r="R24" s="22">
        <v>2.2799999999999998</v>
      </c>
      <c r="S24" s="24">
        <v>176.0101283021198</v>
      </c>
      <c r="T24" s="21">
        <v>4.8495799999999996</v>
      </c>
      <c r="U24" s="21">
        <v>5.52</v>
      </c>
      <c r="V24" s="24">
        <v>113.82428993851015</v>
      </c>
      <c r="W24" s="21">
        <v>4.6470200000000004</v>
      </c>
      <c r="X24" s="22">
        <v>4.97</v>
      </c>
      <c r="Y24" s="23">
        <v>106.95026059711384</v>
      </c>
      <c r="Z24" s="23">
        <v>86.87706</v>
      </c>
      <c r="AA24" s="24">
        <v>67.404426559356139</v>
      </c>
      <c r="AB24" s="21">
        <v>7.7841200000000006</v>
      </c>
      <c r="AC24" s="22">
        <v>8.24</v>
      </c>
      <c r="AD24" s="24">
        <v>105.85653869673128</v>
      </c>
      <c r="AE24" s="21">
        <v>2.6566000000000001</v>
      </c>
      <c r="AF24" s="22">
        <v>2.72</v>
      </c>
      <c r="AG24" s="24">
        <v>102.38650907174585</v>
      </c>
      <c r="AH24" s="21">
        <v>3.9519800000000003</v>
      </c>
      <c r="AI24" s="22">
        <v>5</v>
      </c>
      <c r="AJ24" s="24">
        <v>126.51885890110779</v>
      </c>
      <c r="AK24" s="21">
        <v>0.3</v>
      </c>
      <c r="AL24" s="20">
        <v>0.17</v>
      </c>
      <c r="AM24" s="24">
        <v>56.666666666666679</v>
      </c>
      <c r="AN24" s="21">
        <v>1.18</v>
      </c>
      <c r="AO24" s="20">
        <v>0.96</v>
      </c>
      <c r="AP24" s="24">
        <v>81.355932203389841</v>
      </c>
    </row>
    <row r="25" spans="1:42" s="25" customFormat="1" x14ac:dyDescent="0.2">
      <c r="A25" s="18" t="s">
        <v>35</v>
      </c>
      <c r="B25" s="15" t="s">
        <v>21</v>
      </c>
      <c r="C25" s="47">
        <v>70</v>
      </c>
      <c r="D25" s="20">
        <v>1.75</v>
      </c>
      <c r="E25" s="15">
        <v>71</v>
      </c>
      <c r="F25" s="51">
        <f t="shared" si="2"/>
        <v>23.183673469387756</v>
      </c>
      <c r="G25" s="54">
        <f t="shared" si="4"/>
        <v>4.3904999999999994</v>
      </c>
      <c r="H25" s="55">
        <f t="shared" si="5"/>
        <v>2.74</v>
      </c>
      <c r="I25" s="22">
        <f t="shared" si="3"/>
        <v>4.3045000000000009</v>
      </c>
      <c r="J25" s="15" t="s">
        <v>22</v>
      </c>
      <c r="K25" s="21">
        <v>3.0047499999999996</v>
      </c>
      <c r="L25" s="22">
        <v>3.12</v>
      </c>
      <c r="M25" s="23">
        <v>103.83559364339796</v>
      </c>
      <c r="N25" s="21">
        <v>3.1753000000000005</v>
      </c>
      <c r="O25" s="22">
        <v>2.69</v>
      </c>
      <c r="P25" s="23">
        <v>84.716404749157547</v>
      </c>
      <c r="Q25" s="21">
        <v>1.1292000000000004</v>
      </c>
      <c r="R25" s="22">
        <v>1.79</v>
      </c>
      <c r="S25" s="24">
        <v>158.51930570315261</v>
      </c>
      <c r="T25" s="21">
        <v>4.0662500000000001</v>
      </c>
      <c r="U25" s="21">
        <v>4.53</v>
      </c>
      <c r="V25" s="24">
        <v>111.40485705502614</v>
      </c>
      <c r="W25" s="21">
        <v>3.9097499999999998</v>
      </c>
      <c r="X25" s="22">
        <v>4.18</v>
      </c>
      <c r="Y25" s="23">
        <v>106.9122066628301</v>
      </c>
      <c r="Z25" s="23">
        <v>86.896749999999997</v>
      </c>
      <c r="AA25" s="24">
        <v>74.64114832535887</v>
      </c>
      <c r="AB25" s="21">
        <v>6.9050000000000002</v>
      </c>
      <c r="AC25" s="22">
        <v>9.73</v>
      </c>
      <c r="AD25" s="24">
        <v>140.91238233164373</v>
      </c>
      <c r="AE25" s="21">
        <v>2.6004999999999994</v>
      </c>
      <c r="AF25" s="22">
        <v>5.2</v>
      </c>
      <c r="AG25" s="24">
        <v>199.96154585656609</v>
      </c>
      <c r="AH25" s="21">
        <v>3.7296999999999998</v>
      </c>
      <c r="AI25" s="22">
        <v>7.07</v>
      </c>
      <c r="AJ25" s="24">
        <v>189.55948199587101</v>
      </c>
      <c r="AK25" s="21">
        <v>0.3</v>
      </c>
      <c r="AL25" s="20">
        <v>0.11</v>
      </c>
      <c r="AM25" s="24">
        <v>36.666666666666671</v>
      </c>
      <c r="AN25" s="21">
        <v>1.18</v>
      </c>
      <c r="AO25" s="20">
        <v>0.79</v>
      </c>
      <c r="AP25" s="24">
        <v>66.949152542372886</v>
      </c>
    </row>
    <row r="26" spans="1:42" s="25" customFormat="1" x14ac:dyDescent="0.2">
      <c r="A26" s="18" t="s">
        <v>35</v>
      </c>
      <c r="B26" s="15" t="s">
        <v>21</v>
      </c>
      <c r="C26" s="47">
        <v>69</v>
      </c>
      <c r="D26" s="20">
        <v>1.75</v>
      </c>
      <c r="E26" s="15">
        <v>69</v>
      </c>
      <c r="F26" s="51">
        <f t="shared" si="2"/>
        <v>22.530612244897959</v>
      </c>
      <c r="G26" s="54">
        <f t="shared" si="4"/>
        <v>3.4885000000000002</v>
      </c>
      <c r="H26" s="55">
        <f t="shared" si="5"/>
        <v>3.4499999999999993</v>
      </c>
      <c r="I26" s="22">
        <f t="shared" si="3"/>
        <v>4.3265000000000002</v>
      </c>
      <c r="J26" s="15" t="s">
        <v>22</v>
      </c>
      <c r="K26" s="21">
        <v>3.0337499999999999</v>
      </c>
      <c r="L26" s="22">
        <v>2.88</v>
      </c>
      <c r="M26" s="23">
        <v>94.932014833127297</v>
      </c>
      <c r="N26" s="21">
        <v>3.1842999999999999</v>
      </c>
      <c r="O26" s="22">
        <v>3.31</v>
      </c>
      <c r="P26" s="23">
        <v>103.94749238451151</v>
      </c>
      <c r="Q26" s="21">
        <v>1.1422000000000003</v>
      </c>
      <c r="R26" s="22">
        <v>0.91</v>
      </c>
      <c r="S26" s="24">
        <v>79.670810716161782</v>
      </c>
      <c r="T26" s="21">
        <v>4.0942499999999988</v>
      </c>
      <c r="U26" s="21">
        <v>4.3600000000000003</v>
      </c>
      <c r="V26" s="24">
        <v>106.49081028271358</v>
      </c>
      <c r="W26" s="21">
        <v>3.9357499999999996</v>
      </c>
      <c r="X26" s="22">
        <v>3.92</v>
      </c>
      <c r="Y26" s="23">
        <v>99.599822143174748</v>
      </c>
      <c r="Z26" s="23">
        <v>86.896749999999997</v>
      </c>
      <c r="AA26" s="24">
        <v>73.469387755102048</v>
      </c>
      <c r="AB26" s="21">
        <v>6.9050000000000002</v>
      </c>
      <c r="AC26" s="22">
        <v>7.31</v>
      </c>
      <c r="AD26" s="24">
        <v>105.8653149891383</v>
      </c>
      <c r="AE26" s="21">
        <v>2.5785</v>
      </c>
      <c r="AF26" s="22">
        <v>2.95</v>
      </c>
      <c r="AG26" s="24">
        <v>114.40760131859608</v>
      </c>
      <c r="AH26" s="21">
        <v>3.7207000000000003</v>
      </c>
      <c r="AI26" s="22">
        <v>3.88</v>
      </c>
      <c r="AJ26" s="24">
        <v>104.28145241486814</v>
      </c>
      <c r="AK26" s="21">
        <v>0.3</v>
      </c>
      <c r="AL26" s="20">
        <v>0.27</v>
      </c>
      <c r="AM26" s="24">
        <v>90</v>
      </c>
      <c r="AN26" s="21">
        <v>1.18</v>
      </c>
      <c r="AO26" s="20">
        <v>1.1299999999999999</v>
      </c>
      <c r="AP26" s="24">
        <v>95.762711864406782</v>
      </c>
    </row>
    <row r="27" spans="1:42" s="32" customFormat="1" x14ac:dyDescent="0.2">
      <c r="C27" s="49"/>
      <c r="F27" s="51"/>
      <c r="G27" s="54"/>
      <c r="H27" s="55"/>
      <c r="I27" s="22"/>
    </row>
    <row r="28" spans="1:42" s="26" customFormat="1" x14ac:dyDescent="0.2">
      <c r="A28" s="18" t="s">
        <v>36</v>
      </c>
      <c r="B28" s="15" t="s">
        <v>21</v>
      </c>
      <c r="C28" s="47">
        <v>67</v>
      </c>
      <c r="D28" s="20">
        <v>1.71</v>
      </c>
      <c r="E28" s="15">
        <v>60</v>
      </c>
      <c r="F28" s="51">
        <f t="shared" si="2"/>
        <v>20.519134092541297</v>
      </c>
      <c r="G28" s="54">
        <f t="shared" ref="G28:G37" si="6">R28+AE28</f>
        <v>4.0241000000000007</v>
      </c>
      <c r="H28" s="55">
        <f t="shared" ref="H28:H37" si="7">AC28-(R28+AF28)</f>
        <v>3.3511405609099398</v>
      </c>
      <c r="I28" s="22">
        <f t="shared" si="3"/>
        <v>4.0988000000000007</v>
      </c>
      <c r="J28" s="16">
        <v>0</v>
      </c>
      <c r="K28" s="22">
        <v>2.92</v>
      </c>
      <c r="L28" s="33">
        <v>2.4900000000000002</v>
      </c>
      <c r="M28" s="34">
        <v>85.273972602739732</v>
      </c>
      <c r="N28" s="22">
        <v>3.0685000000000011</v>
      </c>
      <c r="O28" s="20">
        <v>3.3511405609099394</v>
      </c>
      <c r="P28" s="16">
        <v>109.21103343359746</v>
      </c>
      <c r="Q28" s="22">
        <v>1.0302999999999991</v>
      </c>
      <c r="R28" s="22">
        <v>1.54</v>
      </c>
      <c r="S28" s="35">
        <v>149.47102785596448</v>
      </c>
      <c r="T28" s="36">
        <v>3.9049999999999998</v>
      </c>
      <c r="U28" s="22">
        <v>4.8911405609099399</v>
      </c>
      <c r="V28" s="24">
        <v>125.25327940870528</v>
      </c>
      <c r="W28" s="27">
        <v>3.7675999999999981</v>
      </c>
      <c r="X28" s="33">
        <v>4.45</v>
      </c>
      <c r="Y28" s="34">
        <v>118.1123261492728</v>
      </c>
      <c r="Z28" s="34">
        <v>75.150000000000006</v>
      </c>
      <c r="AA28" s="34">
        <v>55.955056179775283</v>
      </c>
      <c r="AB28" s="22">
        <v>6.5829000000000004</v>
      </c>
      <c r="AC28" s="22">
        <v>7.7111405609099393</v>
      </c>
      <c r="AD28" s="35">
        <v>117.13895943900012</v>
      </c>
      <c r="AE28" s="22">
        <v>2.4841000000000002</v>
      </c>
      <c r="AF28" s="22">
        <v>2.82</v>
      </c>
      <c r="AG28" s="24">
        <v>113.52199991948793</v>
      </c>
      <c r="AH28" s="22">
        <v>3.5143999999999993</v>
      </c>
      <c r="AI28" s="22">
        <v>4.3600000000000003</v>
      </c>
      <c r="AJ28" s="16">
        <v>124.06100614614162</v>
      </c>
      <c r="AK28" s="20">
        <v>0.3</v>
      </c>
      <c r="AL28" s="21">
        <v>0.27000000000584418</v>
      </c>
      <c r="AM28" s="24">
        <v>90.000000001948067</v>
      </c>
      <c r="AN28" s="20">
        <v>1.18</v>
      </c>
      <c r="AO28" s="21">
        <v>1.49</v>
      </c>
      <c r="AP28" s="24">
        <v>126.27118644067797</v>
      </c>
    </row>
    <row r="29" spans="1:42" s="26" customFormat="1" x14ac:dyDescent="0.2">
      <c r="A29" s="18" t="s">
        <v>36</v>
      </c>
      <c r="B29" s="15" t="s">
        <v>21</v>
      </c>
      <c r="C29" s="47">
        <v>77</v>
      </c>
      <c r="D29" s="20">
        <v>1.71</v>
      </c>
      <c r="E29" s="15">
        <v>80</v>
      </c>
      <c r="F29" s="51">
        <f t="shared" si="2"/>
        <v>27.358845456721728</v>
      </c>
      <c r="G29" s="54">
        <f t="shared" si="6"/>
        <v>3.6141000000000001</v>
      </c>
      <c r="H29" s="55">
        <f t="shared" si="7"/>
        <v>2.9771593951170683</v>
      </c>
      <c r="I29" s="22">
        <f t="shared" si="3"/>
        <v>3.8788000000000005</v>
      </c>
      <c r="J29" s="16">
        <v>0</v>
      </c>
      <c r="K29" s="22">
        <v>2.63</v>
      </c>
      <c r="L29" s="22">
        <v>2.13</v>
      </c>
      <c r="M29" s="24">
        <v>80.988593155893568</v>
      </c>
      <c r="N29" s="22">
        <v>2.9785000000000013</v>
      </c>
      <c r="O29" s="20">
        <v>2.9771593951170678</v>
      </c>
      <c r="P29" s="16">
        <v>99.95499060322534</v>
      </c>
      <c r="Q29" s="22">
        <v>0.90029999999999921</v>
      </c>
      <c r="R29" s="22">
        <v>0.91</v>
      </c>
      <c r="S29" s="35">
        <v>101.0774186382318</v>
      </c>
      <c r="T29" s="36">
        <v>3.625</v>
      </c>
      <c r="U29" s="22">
        <v>3.887159395117068</v>
      </c>
      <c r="V29" s="24">
        <v>107.23198331357435</v>
      </c>
      <c r="W29" s="27">
        <v>3.5075999999999992</v>
      </c>
      <c r="X29" s="22">
        <v>3.14</v>
      </c>
      <c r="Y29" s="24">
        <v>89.519899646481946</v>
      </c>
      <c r="Z29" s="24">
        <v>73.349999999999994</v>
      </c>
      <c r="AA29" s="24">
        <v>67.834394904458591</v>
      </c>
      <c r="AB29" s="22">
        <v>6.5829000000000004</v>
      </c>
      <c r="AC29" s="22">
        <v>6.3071593951170684</v>
      </c>
      <c r="AD29" s="35">
        <v>95.811259401131238</v>
      </c>
      <c r="AE29" s="22">
        <v>2.7040999999999999</v>
      </c>
      <c r="AF29" s="22">
        <v>2.42</v>
      </c>
      <c r="AG29" s="24">
        <v>89.493731740690066</v>
      </c>
      <c r="AH29" s="22">
        <v>3.6043999999999992</v>
      </c>
      <c r="AI29" s="22">
        <v>3.33</v>
      </c>
      <c r="AJ29" s="16">
        <v>92.387082454777513</v>
      </c>
      <c r="AK29" s="20">
        <v>0.3</v>
      </c>
      <c r="AL29" s="21">
        <v>0.23000000000497839</v>
      </c>
      <c r="AM29" s="24">
        <v>76.66666666832613</v>
      </c>
      <c r="AN29" s="20">
        <v>1.18</v>
      </c>
      <c r="AO29" s="21">
        <v>0.90000000001948055</v>
      </c>
      <c r="AP29" s="24">
        <v>76.271186442328869</v>
      </c>
    </row>
    <row r="30" spans="1:42" s="26" customFormat="1" x14ac:dyDescent="0.2">
      <c r="A30" s="18" t="s">
        <v>36</v>
      </c>
      <c r="B30" s="37" t="s">
        <v>21</v>
      </c>
      <c r="C30" s="50">
        <v>81</v>
      </c>
      <c r="D30" s="38">
        <v>1.7</v>
      </c>
      <c r="E30" s="37">
        <v>85</v>
      </c>
      <c r="F30" s="51">
        <f t="shared" si="2"/>
        <v>29.411764705882355</v>
      </c>
      <c r="G30" s="54">
        <f t="shared" si="6"/>
        <v>4.0589999999999993</v>
      </c>
      <c r="H30" s="55">
        <f t="shared" si="7"/>
        <v>1.9176481054485555</v>
      </c>
      <c r="I30" s="22">
        <f t="shared" si="3"/>
        <v>3.7240000000000006</v>
      </c>
      <c r="J30" s="39">
        <v>1</v>
      </c>
      <c r="K30" s="22">
        <v>2.4709999999999992</v>
      </c>
      <c r="L30" s="33">
        <v>1.76</v>
      </c>
      <c r="M30" s="34">
        <v>71.226224200728467</v>
      </c>
      <c r="N30" s="22">
        <v>2.8860000000000001</v>
      </c>
      <c r="O30" s="20">
        <v>1.9176481054485552</v>
      </c>
      <c r="P30" s="16">
        <v>66.446573300365742</v>
      </c>
      <c r="Q30" s="22">
        <v>0.83800000000000052</v>
      </c>
      <c r="R30" s="22">
        <v>1.28</v>
      </c>
      <c r="S30" s="35">
        <v>152.744630071599</v>
      </c>
      <c r="T30" s="36">
        <v>3.4519999999999982</v>
      </c>
      <c r="U30" s="22">
        <v>3.1976481054485557</v>
      </c>
      <c r="V30" s="24">
        <v>92.631752765021943</v>
      </c>
      <c r="W30" s="27">
        <v>3.3460000000000001</v>
      </c>
      <c r="X30" s="33">
        <v>3.1</v>
      </c>
      <c r="Y30" s="34">
        <v>92.647937836222354</v>
      </c>
      <c r="Z30" s="34">
        <v>72.63</v>
      </c>
      <c r="AA30" s="34">
        <v>56.774193548387096</v>
      </c>
      <c r="AB30" s="22">
        <v>6.5030000000000001</v>
      </c>
      <c r="AC30" s="22">
        <v>6.3676481054485556</v>
      </c>
      <c r="AD30" s="35">
        <v>97.918623795918123</v>
      </c>
      <c r="AE30" s="22">
        <v>2.7789999999999995</v>
      </c>
      <c r="AF30" s="33">
        <v>3.17</v>
      </c>
      <c r="AG30" s="34">
        <v>114.06980928391511</v>
      </c>
      <c r="AH30" s="22">
        <v>3.617</v>
      </c>
      <c r="AI30" s="22">
        <v>4.45</v>
      </c>
      <c r="AJ30" s="16">
        <v>123.03013547138512</v>
      </c>
      <c r="AK30" s="20">
        <v>0.3</v>
      </c>
      <c r="AL30" s="21">
        <v>0.32000000000692641</v>
      </c>
      <c r="AM30" s="24">
        <v>106.66666666897548</v>
      </c>
      <c r="AN30" s="20">
        <v>1.18</v>
      </c>
      <c r="AO30" s="21">
        <v>1.5500000000335499</v>
      </c>
      <c r="AP30" s="24">
        <v>131.35593220623306</v>
      </c>
    </row>
    <row r="31" spans="1:42" s="26" customFormat="1" x14ac:dyDescent="0.2">
      <c r="A31" s="18" t="s">
        <v>36</v>
      </c>
      <c r="B31" s="37" t="s">
        <v>23</v>
      </c>
      <c r="C31" s="50">
        <v>61</v>
      </c>
      <c r="D31" s="38">
        <v>1.58</v>
      </c>
      <c r="E31" s="37">
        <v>61</v>
      </c>
      <c r="F31" s="51">
        <f t="shared" si="2"/>
        <v>24.435186668803073</v>
      </c>
      <c r="G31" s="54">
        <f t="shared" si="6"/>
        <v>2.0458000000000003</v>
      </c>
      <c r="H31" s="55">
        <f t="shared" si="7"/>
        <v>2.0029721226523627</v>
      </c>
      <c r="I31" s="22">
        <f t="shared" si="3"/>
        <v>2.8021999999999987</v>
      </c>
      <c r="J31" s="39">
        <v>1</v>
      </c>
      <c r="K31" s="22">
        <v>2.1160000000000001</v>
      </c>
      <c r="L31" s="33">
        <v>1.1100000000000001</v>
      </c>
      <c r="M31" s="34">
        <v>52.457466918714559</v>
      </c>
      <c r="N31" s="22">
        <v>2.0377999999999985</v>
      </c>
      <c r="O31" s="20">
        <v>2.0029721226523627</v>
      </c>
      <c r="P31" s="16">
        <v>98.290907971948386</v>
      </c>
      <c r="Q31" s="22">
        <v>0.76440000000000019</v>
      </c>
      <c r="R31" s="22">
        <v>0.21</v>
      </c>
      <c r="S31" s="35">
        <v>27.472527472527521</v>
      </c>
      <c r="T31" s="36">
        <v>2.6188000000000016</v>
      </c>
      <c r="U31" s="22">
        <v>2.2129721226523631</v>
      </c>
      <c r="V31" s="24">
        <v>84.503288630378876</v>
      </c>
      <c r="W31" s="27">
        <v>2.5233999999999992</v>
      </c>
      <c r="X31" s="33">
        <v>2.14</v>
      </c>
      <c r="Y31" s="34">
        <v>84.806213838471933</v>
      </c>
      <c r="Z31" s="34">
        <v>77.510000000000005</v>
      </c>
      <c r="AA31" s="34">
        <v>51.86915887850467</v>
      </c>
      <c r="AB31" s="22">
        <v>4.637999999999999</v>
      </c>
      <c r="AC31" s="22">
        <v>6.072972122652363</v>
      </c>
      <c r="AD31" s="35">
        <v>130.93945930686425</v>
      </c>
      <c r="AE31" s="22">
        <v>1.8358000000000003</v>
      </c>
      <c r="AF31" s="33">
        <v>3.86</v>
      </c>
      <c r="AG31" s="34">
        <v>210.2625558339688</v>
      </c>
      <c r="AH31" s="22">
        <v>2.6002000000000005</v>
      </c>
      <c r="AI31" s="22">
        <v>4.07</v>
      </c>
      <c r="AJ31" s="16">
        <v>156.52642104453503</v>
      </c>
      <c r="AK31" s="20">
        <v>0.3</v>
      </c>
      <c r="AL31" s="21">
        <v>0.41</v>
      </c>
      <c r="AM31" s="24">
        <v>136.66666666666666</v>
      </c>
      <c r="AN31" s="20">
        <v>0.96</v>
      </c>
      <c r="AO31" s="21">
        <v>1.81</v>
      </c>
      <c r="AP31" s="24">
        <v>188.54166666666669</v>
      </c>
    </row>
    <row r="32" spans="1:42" s="26" customFormat="1" x14ac:dyDescent="0.2">
      <c r="A32" s="18" t="s">
        <v>36</v>
      </c>
      <c r="B32" s="15" t="s">
        <v>21</v>
      </c>
      <c r="C32" s="47">
        <v>61</v>
      </c>
      <c r="D32" s="20">
        <v>1.76</v>
      </c>
      <c r="E32" s="15">
        <v>72</v>
      </c>
      <c r="F32" s="51">
        <f t="shared" si="2"/>
        <v>23.243801652892564</v>
      </c>
      <c r="G32" s="54">
        <f t="shared" si="6"/>
        <v>4.5375999999999994</v>
      </c>
      <c r="H32" s="55">
        <f t="shared" si="7"/>
        <v>2.5015728716783423</v>
      </c>
      <c r="I32" s="22">
        <f t="shared" si="3"/>
        <v>4.5647999999999991</v>
      </c>
      <c r="J32" s="16">
        <v>0</v>
      </c>
      <c r="K32" s="22">
        <v>3.3089999999999993</v>
      </c>
      <c r="L32" s="22">
        <v>2.16</v>
      </c>
      <c r="M32" s="24">
        <v>65.276518585675447</v>
      </c>
      <c r="N32" s="22">
        <v>3.4049999999999998</v>
      </c>
      <c r="O32" s="20">
        <v>2.5015728716783419</v>
      </c>
      <c r="P32" s="16">
        <v>73.467632061037918</v>
      </c>
      <c r="Q32" s="22">
        <v>1.1597999999999993</v>
      </c>
      <c r="R32" s="22">
        <v>2.12</v>
      </c>
      <c r="S32" s="35">
        <v>182.79013623038472</v>
      </c>
      <c r="T32" s="36">
        <v>4.3779999999999983</v>
      </c>
      <c r="U32" s="22">
        <v>4.6215728716783424</v>
      </c>
      <c r="V32" s="24">
        <v>105.56356490813943</v>
      </c>
      <c r="W32" s="27">
        <v>4.2115999999999989</v>
      </c>
      <c r="X32" s="22">
        <v>4.04</v>
      </c>
      <c r="Y32" s="24">
        <v>95.925538987558198</v>
      </c>
      <c r="Z32" s="24">
        <v>76.23</v>
      </c>
      <c r="AA32" s="24">
        <v>53.46534653465347</v>
      </c>
      <c r="AB32" s="22">
        <v>6.9824000000000002</v>
      </c>
      <c r="AC32" s="22">
        <v>7.7415728716783425</v>
      </c>
      <c r="AD32" s="35">
        <v>110.87266372133283</v>
      </c>
      <c r="AE32" s="22">
        <v>2.4175999999999997</v>
      </c>
      <c r="AF32" s="22">
        <v>3.12</v>
      </c>
      <c r="AG32" s="24">
        <v>129.05360688285904</v>
      </c>
      <c r="AH32" s="22">
        <v>3.577399999999999</v>
      </c>
      <c r="AI32" s="22">
        <v>5.24</v>
      </c>
      <c r="AJ32" s="16">
        <v>146.47509364342824</v>
      </c>
      <c r="AK32" s="20">
        <v>0.3</v>
      </c>
      <c r="AL32" s="21">
        <v>0.58000000001255403</v>
      </c>
      <c r="AM32" s="24">
        <v>193.33333333751801</v>
      </c>
      <c r="AN32" s="20">
        <v>1.18</v>
      </c>
      <c r="AO32" s="21">
        <v>3.320000000071861</v>
      </c>
      <c r="AP32" s="24">
        <v>281.35593220947976</v>
      </c>
    </row>
    <row r="33" spans="1:42" s="26" customFormat="1" x14ac:dyDescent="0.2">
      <c r="A33" s="18" t="s">
        <v>36</v>
      </c>
      <c r="B33" s="15" t="s">
        <v>21</v>
      </c>
      <c r="C33" s="51">
        <v>60</v>
      </c>
      <c r="D33" s="20">
        <v>1.77</v>
      </c>
      <c r="E33" s="16">
        <v>89</v>
      </c>
      <c r="F33" s="51">
        <f t="shared" si="2"/>
        <v>28.408184110568481</v>
      </c>
      <c r="G33" s="54">
        <f t="shared" si="6"/>
        <v>3.3187000000000002</v>
      </c>
      <c r="H33" s="55">
        <f t="shared" si="7"/>
        <v>2.537440787088264</v>
      </c>
      <c r="I33" s="22">
        <f t="shared" si="3"/>
        <v>4.6536000000000008</v>
      </c>
      <c r="J33" s="26">
        <v>3</v>
      </c>
      <c r="K33" s="22">
        <v>3.3809999999999993</v>
      </c>
      <c r="L33" s="22">
        <v>1.62</v>
      </c>
      <c r="M33" s="24">
        <v>47.914818101153514</v>
      </c>
      <c r="N33" s="22">
        <v>3.4705000000000004</v>
      </c>
      <c r="O33" s="20">
        <v>2.537440787088264</v>
      </c>
      <c r="P33" s="16">
        <v>73.114559489648869</v>
      </c>
      <c r="Q33" s="22">
        <v>1.1831</v>
      </c>
      <c r="R33" s="22">
        <v>0.91</v>
      </c>
      <c r="S33" s="35">
        <v>76.916575099315367</v>
      </c>
      <c r="T33" s="36">
        <v>4.4669999999999987</v>
      </c>
      <c r="U33" s="22">
        <v>3.4474407870882642</v>
      </c>
      <c r="V33" s="24">
        <v>77.175750774306366</v>
      </c>
      <c r="W33" s="27">
        <v>4.2951999999999995</v>
      </c>
      <c r="X33" s="22">
        <v>3.13</v>
      </c>
      <c r="Y33" s="24">
        <v>72.872043211026266</v>
      </c>
      <c r="Z33" s="24">
        <v>76.41</v>
      </c>
      <c r="AA33" s="24">
        <v>51.757188498402563</v>
      </c>
      <c r="AB33" s="22">
        <v>7.0623000000000005</v>
      </c>
      <c r="AC33" s="22">
        <v>5.957440787088264</v>
      </c>
      <c r="AD33" s="35">
        <v>84.355532717220498</v>
      </c>
      <c r="AE33" s="22">
        <v>2.4087000000000001</v>
      </c>
      <c r="AF33" s="22">
        <v>2.5099999999999998</v>
      </c>
      <c r="AG33" s="24">
        <v>104.2055880765558</v>
      </c>
      <c r="AH33" s="22">
        <v>3.5918000000000001</v>
      </c>
      <c r="AI33" s="22">
        <v>3.42</v>
      </c>
      <c r="AJ33" s="16">
        <v>95.216882899938753</v>
      </c>
      <c r="AK33" s="20">
        <v>0.3</v>
      </c>
      <c r="AL33" s="21">
        <v>0.24000000000519481</v>
      </c>
      <c r="AM33" s="24">
        <v>80.000000001731607</v>
      </c>
      <c r="AN33" s="20">
        <v>1.18</v>
      </c>
      <c r="AO33" s="21">
        <v>0.91000000001969705</v>
      </c>
      <c r="AP33" s="24">
        <v>77.118644069465859</v>
      </c>
    </row>
    <row r="34" spans="1:42" s="26" customFormat="1" x14ac:dyDescent="0.2">
      <c r="A34" s="18" t="s">
        <v>36</v>
      </c>
      <c r="B34" s="15" t="s">
        <v>21</v>
      </c>
      <c r="C34" s="47">
        <v>69</v>
      </c>
      <c r="D34" s="20">
        <v>1.78</v>
      </c>
      <c r="E34" s="15">
        <v>78</v>
      </c>
      <c r="F34" s="51">
        <f t="shared" si="2"/>
        <v>24.618103774775911</v>
      </c>
      <c r="G34" s="54">
        <f t="shared" si="6"/>
        <v>4.7498000000000005</v>
      </c>
      <c r="H34" s="55">
        <f t="shared" si="7"/>
        <v>3.3297177445388257</v>
      </c>
      <c r="I34" s="22">
        <f t="shared" si="3"/>
        <v>4.5224000000000011</v>
      </c>
      <c r="J34" s="24">
        <v>1</v>
      </c>
      <c r="K34" s="22">
        <v>3.1630000000000003</v>
      </c>
      <c r="L34" s="22">
        <v>1.58</v>
      </c>
      <c r="M34" s="24">
        <v>49.952576667720514</v>
      </c>
      <c r="N34" s="22">
        <v>3.4460000000000015</v>
      </c>
      <c r="O34" s="20">
        <v>3.3297177445388257</v>
      </c>
      <c r="P34" s="16">
        <v>96.625587479362281</v>
      </c>
      <c r="Q34" s="22">
        <v>1.0763999999999991</v>
      </c>
      <c r="R34" s="22">
        <v>2.13</v>
      </c>
      <c r="S34" s="35">
        <v>197.88182831661106</v>
      </c>
      <c r="T34" s="36">
        <v>4.275999999999998</v>
      </c>
      <c r="U34" s="22">
        <v>5.4597177445388256</v>
      </c>
      <c r="V34" s="24">
        <v>127.68282845039356</v>
      </c>
      <c r="W34" s="27">
        <v>4.1188000000000002</v>
      </c>
      <c r="X34" s="22">
        <v>4.2699999999999996</v>
      </c>
      <c r="Y34" s="24">
        <v>103.67097212780421</v>
      </c>
      <c r="Z34" s="24">
        <v>74.790000000000006</v>
      </c>
      <c r="AA34" s="24">
        <v>37.002341920374718</v>
      </c>
      <c r="AB34" s="22">
        <v>7.1422000000000008</v>
      </c>
      <c r="AC34" s="22">
        <v>8.3297177445388257</v>
      </c>
      <c r="AD34" s="35">
        <v>116.62677808712756</v>
      </c>
      <c r="AE34" s="22">
        <v>2.6198000000000001</v>
      </c>
      <c r="AF34" s="22">
        <v>2.87</v>
      </c>
      <c r="AG34" s="24">
        <v>109.55034735475991</v>
      </c>
      <c r="AH34" s="22">
        <v>3.6961999999999993</v>
      </c>
      <c r="AI34" s="22">
        <v>5</v>
      </c>
      <c r="AJ34" s="16">
        <v>135.2740652562091</v>
      </c>
      <c r="AK34" s="20">
        <v>0.3</v>
      </c>
      <c r="AL34" s="21">
        <v>0.3600000000077922</v>
      </c>
      <c r="AM34" s="24">
        <v>120.0000000025974</v>
      </c>
      <c r="AN34" s="20">
        <v>1.18</v>
      </c>
      <c r="AO34" s="21">
        <v>2.0699999999999998</v>
      </c>
      <c r="AP34" s="24">
        <v>175.42372881355931</v>
      </c>
    </row>
    <row r="35" spans="1:42" s="26" customFormat="1" x14ac:dyDescent="0.2">
      <c r="A35" s="18" t="s">
        <v>36</v>
      </c>
      <c r="B35" s="15" t="s">
        <v>21</v>
      </c>
      <c r="C35" s="47">
        <v>73</v>
      </c>
      <c r="D35" s="20">
        <v>1.6</v>
      </c>
      <c r="E35" s="15">
        <v>71</v>
      </c>
      <c r="F35" s="51">
        <f t="shared" si="2"/>
        <v>27.734374999999993</v>
      </c>
      <c r="G35" s="54">
        <f t="shared" si="6"/>
        <v>3.7519999999999998</v>
      </c>
      <c r="H35" s="55">
        <f t="shared" si="7"/>
        <v>2.5324217272527454</v>
      </c>
      <c r="I35" s="22">
        <f t="shared" si="3"/>
        <v>3.2320000000000007</v>
      </c>
      <c r="J35" s="24">
        <v>3</v>
      </c>
      <c r="K35" s="22">
        <v>2.2729999999999997</v>
      </c>
      <c r="L35" s="22">
        <v>1.19</v>
      </c>
      <c r="M35" s="24">
        <v>52.353717553893539</v>
      </c>
      <c r="N35" s="22">
        <v>2.3930000000000007</v>
      </c>
      <c r="O35" s="20">
        <v>2.5324217272527458</v>
      </c>
      <c r="P35" s="16">
        <v>105.82623181164837</v>
      </c>
      <c r="Q35" s="22">
        <v>0.83899999999999997</v>
      </c>
      <c r="R35" s="22">
        <v>1.28</v>
      </c>
      <c r="S35" s="35">
        <v>152.5625744934446</v>
      </c>
      <c r="T35" s="36">
        <v>3.0659999999999989</v>
      </c>
      <c r="U35" s="22">
        <v>3.8124217272527461</v>
      </c>
      <c r="V35" s="24">
        <v>124.34513135201395</v>
      </c>
      <c r="W35" s="27">
        <v>2.9779999999999998</v>
      </c>
      <c r="X35" s="22">
        <v>2.85</v>
      </c>
      <c r="Y35" s="24">
        <v>95.70181329751513</v>
      </c>
      <c r="Z35" s="24">
        <v>74.069999999999993</v>
      </c>
      <c r="AA35" s="24">
        <v>41.754385964912274</v>
      </c>
      <c r="AB35" s="22">
        <v>5.7040000000000006</v>
      </c>
      <c r="AC35" s="22">
        <v>7.3124217272527456</v>
      </c>
      <c r="AD35" s="35">
        <v>128.19813687329497</v>
      </c>
      <c r="AE35" s="22">
        <v>2.472</v>
      </c>
      <c r="AF35" s="22">
        <v>3.5</v>
      </c>
      <c r="AG35" s="24">
        <v>141.58576051779937</v>
      </c>
      <c r="AH35" s="22">
        <v>3.3109999999999999</v>
      </c>
      <c r="AI35" s="22">
        <v>4.78</v>
      </c>
      <c r="AJ35" s="16">
        <v>144.36726064633044</v>
      </c>
      <c r="AK35" s="20">
        <v>0.3</v>
      </c>
      <c r="AL35" s="21">
        <v>0.42000000000909088</v>
      </c>
      <c r="AM35" s="24">
        <v>140.00000000303029</v>
      </c>
      <c r="AN35" s="20">
        <v>1.18</v>
      </c>
      <c r="AO35" s="21">
        <v>2.1600000000467534</v>
      </c>
      <c r="AP35" s="24">
        <v>183.05084746158929</v>
      </c>
    </row>
    <row r="36" spans="1:42" s="26" customFormat="1" x14ac:dyDescent="0.2">
      <c r="A36" s="18" t="s">
        <v>36</v>
      </c>
      <c r="B36" s="19" t="s">
        <v>23</v>
      </c>
      <c r="C36" s="48">
        <v>74</v>
      </c>
      <c r="D36" s="28">
        <v>1.53</v>
      </c>
      <c r="E36" s="19">
        <v>71</v>
      </c>
      <c r="F36" s="51">
        <f t="shared" si="2"/>
        <v>30.330214874620872</v>
      </c>
      <c r="G36" s="54">
        <f t="shared" si="6"/>
        <v>2.4733000000000005</v>
      </c>
      <c r="H36" s="55">
        <f t="shared" si="7"/>
        <v>1.920463675600188</v>
      </c>
      <c r="I36" s="22">
        <f t="shared" si="3"/>
        <v>2.3546999999999985</v>
      </c>
      <c r="J36" s="19">
        <v>1</v>
      </c>
      <c r="K36" s="22">
        <v>1.5935000000000001</v>
      </c>
      <c r="L36" s="27">
        <v>1.21</v>
      </c>
      <c r="M36" s="24">
        <v>75.933479761531203</v>
      </c>
      <c r="N36" s="22">
        <v>1.8067999999999986</v>
      </c>
      <c r="O36" s="20">
        <v>1.9204636756001876</v>
      </c>
      <c r="P36" s="16">
        <v>106.29088308612957</v>
      </c>
      <c r="Q36" s="22">
        <v>0.54789999999999983</v>
      </c>
      <c r="R36" s="22">
        <v>0.52</v>
      </c>
      <c r="S36" s="35">
        <v>94.907829895966444</v>
      </c>
      <c r="T36" s="36">
        <v>2.0738000000000008</v>
      </c>
      <c r="U36" s="22">
        <v>2.4404636756001876</v>
      </c>
      <c r="V36" s="24">
        <v>117.68076360305655</v>
      </c>
      <c r="W36" s="27">
        <v>1.9638999999999993</v>
      </c>
      <c r="X36" s="27">
        <v>2.12</v>
      </c>
      <c r="Y36" s="24">
        <v>107.94846988135856</v>
      </c>
      <c r="Z36" s="24">
        <v>75.040000000000006</v>
      </c>
      <c r="AA36" s="24">
        <v>57.075471698113198</v>
      </c>
      <c r="AB36" s="22">
        <v>4.3079999999999989</v>
      </c>
      <c r="AC36" s="22">
        <v>5.880463675600188</v>
      </c>
      <c r="AD36" s="35">
        <v>136.50101382544543</v>
      </c>
      <c r="AE36" s="22">
        <v>1.9533000000000005</v>
      </c>
      <c r="AF36" s="27">
        <v>3.44</v>
      </c>
      <c r="AG36" s="24">
        <v>176.11222034505704</v>
      </c>
      <c r="AH36" s="22">
        <v>2.5012000000000003</v>
      </c>
      <c r="AI36" s="22">
        <v>3.96</v>
      </c>
      <c r="AJ36" s="16">
        <v>158.32400447785059</v>
      </c>
      <c r="AK36" s="20">
        <v>0.3</v>
      </c>
      <c r="AL36" s="21">
        <v>0.40000000000865804</v>
      </c>
      <c r="AM36" s="24">
        <v>133.33333333621934</v>
      </c>
      <c r="AN36" s="20">
        <v>0.96</v>
      </c>
      <c r="AO36" s="21">
        <v>1.730000000037446</v>
      </c>
      <c r="AP36" s="24">
        <v>180.20833333723397</v>
      </c>
    </row>
    <row r="37" spans="1:42" s="26" customFormat="1" x14ac:dyDescent="0.2">
      <c r="A37" s="18" t="s">
        <v>36</v>
      </c>
      <c r="B37" s="19" t="s">
        <v>23</v>
      </c>
      <c r="C37" s="48">
        <v>71</v>
      </c>
      <c r="D37" s="28">
        <v>1.56</v>
      </c>
      <c r="E37" s="19">
        <v>57</v>
      </c>
      <c r="F37" s="51">
        <f t="shared" si="2"/>
        <v>23.422090729783037</v>
      </c>
      <c r="G37" s="54">
        <f t="shared" si="6"/>
        <v>2.4996000000000005</v>
      </c>
      <c r="H37" s="55">
        <f t="shared" si="7"/>
        <v>1.3463321968543385</v>
      </c>
      <c r="I37" s="22">
        <f t="shared" si="3"/>
        <v>2.5463999999999989</v>
      </c>
      <c r="J37" s="19">
        <v>2</v>
      </c>
      <c r="K37" s="22">
        <v>1.7870000000000004</v>
      </c>
      <c r="L37" s="27">
        <v>0.78</v>
      </c>
      <c r="M37" s="24">
        <v>43.648573027420248</v>
      </c>
      <c r="N37" s="22">
        <v>1.9405999999999985</v>
      </c>
      <c r="O37" s="20">
        <v>1.3463321968543387</v>
      </c>
      <c r="P37" s="24">
        <v>69.377110010014405</v>
      </c>
      <c r="Q37" s="22">
        <v>0.60580000000000034</v>
      </c>
      <c r="R37" s="22">
        <v>0.54</v>
      </c>
      <c r="S37" s="24">
        <v>89.138329481677005</v>
      </c>
      <c r="T37" s="27">
        <v>2.285600000000001</v>
      </c>
      <c r="U37" s="22">
        <v>1.8863321968543383</v>
      </c>
      <c r="V37" s="24">
        <v>82.531160170385789</v>
      </c>
      <c r="W37" s="27">
        <v>2.1747999999999998</v>
      </c>
      <c r="X37" s="27">
        <v>1.55</v>
      </c>
      <c r="Y37" s="24">
        <v>71.270921464042686</v>
      </c>
      <c r="Z37" s="24">
        <v>75.61</v>
      </c>
      <c r="AA37" s="24">
        <v>50.322580645161288</v>
      </c>
      <c r="AB37" s="22">
        <v>4.5059999999999993</v>
      </c>
      <c r="AC37" s="22">
        <v>5.6963321968543381</v>
      </c>
      <c r="AD37" s="24">
        <v>126.41660445748644</v>
      </c>
      <c r="AE37" s="22">
        <v>1.9596000000000005</v>
      </c>
      <c r="AF37" s="27">
        <v>3.81</v>
      </c>
      <c r="AG37" s="24">
        <v>194.42743417023877</v>
      </c>
      <c r="AH37" s="22">
        <v>2.5654000000000008</v>
      </c>
      <c r="AI37" s="22">
        <v>4.3499999999999996</v>
      </c>
      <c r="AJ37" s="24">
        <v>169.56420051453958</v>
      </c>
      <c r="AK37" s="20">
        <v>0.3</v>
      </c>
      <c r="AL37" s="21">
        <v>0.97</v>
      </c>
      <c r="AM37" s="24">
        <v>323.33333333333331</v>
      </c>
      <c r="AN37" s="20">
        <v>0.96</v>
      </c>
      <c r="AO37" s="21">
        <v>4.54</v>
      </c>
      <c r="AP37" s="24">
        <v>472.91666666666669</v>
      </c>
    </row>
    <row r="38" spans="1:42" s="40" customFormat="1" x14ac:dyDescent="0.2">
      <c r="C38" s="52"/>
      <c r="F38" s="51"/>
      <c r="G38" s="54"/>
      <c r="H38" s="55"/>
      <c r="I38" s="22"/>
    </row>
    <row r="39" spans="1:42" s="26" customFormat="1" x14ac:dyDescent="0.2">
      <c r="A39" s="18" t="s">
        <v>37</v>
      </c>
      <c r="B39" s="15" t="s">
        <v>21</v>
      </c>
      <c r="C39" s="47">
        <v>65</v>
      </c>
      <c r="D39" s="20">
        <v>1.65</v>
      </c>
      <c r="E39" s="15">
        <v>61</v>
      </c>
      <c r="F39" s="51">
        <f t="shared" si="2"/>
        <v>22.4058769513315</v>
      </c>
      <c r="G39" s="54">
        <f t="shared" ref="G39:G48" si="8">R39+AE39</f>
        <v>2.8614999999999999</v>
      </c>
      <c r="H39" s="55">
        <f t="shared" ref="H39:H48" si="9">AC39-(R39+AF39)</f>
        <v>1.8830043509741259</v>
      </c>
      <c r="I39" s="22">
        <f t="shared" si="3"/>
        <v>3.742</v>
      </c>
      <c r="J39" s="16">
        <v>4</v>
      </c>
      <c r="K39" s="22">
        <v>2.72</v>
      </c>
      <c r="L39" s="22">
        <v>0.61</v>
      </c>
      <c r="M39" s="16">
        <v>22.426470588235293</v>
      </c>
      <c r="N39" s="22">
        <v>2.7475000000000001</v>
      </c>
      <c r="O39" s="20">
        <v>1.8830043509741257</v>
      </c>
      <c r="P39" s="16">
        <v>68.535190208339415</v>
      </c>
      <c r="Q39" s="22">
        <v>0.99449999999999994</v>
      </c>
      <c r="R39" s="22">
        <v>0.5</v>
      </c>
      <c r="S39" s="16">
        <v>50.276520864756179</v>
      </c>
      <c r="T39" s="27">
        <v>3.5950000000000002</v>
      </c>
      <c r="U39" s="22">
        <v>2.3830043509741259</v>
      </c>
      <c r="V39" s="16">
        <v>66.286630068821324</v>
      </c>
      <c r="W39" s="27">
        <v>3.4740000000000002</v>
      </c>
      <c r="X39" s="22">
        <v>1.59</v>
      </c>
      <c r="Y39" s="16">
        <v>45.768566493955092</v>
      </c>
      <c r="Z39" s="24">
        <v>75.510000000000005</v>
      </c>
      <c r="AA39" s="24">
        <v>38.364779874213831</v>
      </c>
      <c r="AB39" s="22">
        <v>6.1035000000000004</v>
      </c>
      <c r="AC39" s="22">
        <v>7.5830043509741261</v>
      </c>
      <c r="AD39" s="16">
        <v>124.24026134142912</v>
      </c>
      <c r="AE39" s="22">
        <v>2.3614999999999999</v>
      </c>
      <c r="AF39" s="22">
        <v>5.2</v>
      </c>
      <c r="AG39" s="16">
        <v>220.19902604276945</v>
      </c>
      <c r="AH39" s="22">
        <v>3.3559999999999999</v>
      </c>
      <c r="AI39" s="22">
        <v>5.7</v>
      </c>
      <c r="AJ39" s="16">
        <v>169.8450536352801</v>
      </c>
      <c r="AK39" s="20">
        <v>0.3</v>
      </c>
      <c r="AL39" s="21">
        <v>1.2100000000261906</v>
      </c>
      <c r="AM39" s="24">
        <v>403.33333334206361</v>
      </c>
      <c r="AN39" s="20">
        <v>1.18</v>
      </c>
      <c r="AO39" s="21">
        <v>7.4000000001601736</v>
      </c>
      <c r="AP39" s="24">
        <v>627.11864408137069</v>
      </c>
    </row>
    <row r="40" spans="1:42" s="26" customFormat="1" x14ac:dyDescent="0.2">
      <c r="A40" s="18" t="s">
        <v>37</v>
      </c>
      <c r="B40" s="15" t="s">
        <v>23</v>
      </c>
      <c r="C40" s="47">
        <v>79</v>
      </c>
      <c r="D40" s="20">
        <v>1.49</v>
      </c>
      <c r="E40" s="15">
        <v>52</v>
      </c>
      <c r="F40" s="51">
        <f t="shared" si="2"/>
        <v>23.422368361785505</v>
      </c>
      <c r="G40" s="54">
        <f t="shared" si="8"/>
        <v>2.0208999999999993</v>
      </c>
      <c r="H40" s="55">
        <f t="shared" si="9"/>
        <v>1.1423869850013357</v>
      </c>
      <c r="I40" s="22">
        <f t="shared" si="3"/>
        <v>2.0831</v>
      </c>
      <c r="J40" s="16">
        <v>3</v>
      </c>
      <c r="K40" s="22">
        <v>1.3105000000000002</v>
      </c>
      <c r="L40" s="22">
        <v>0.72</v>
      </c>
      <c r="M40" s="16">
        <v>54.940862266310553</v>
      </c>
      <c r="N40" s="22">
        <v>1.6273999999999993</v>
      </c>
      <c r="O40" s="20">
        <v>1.1423869850013355</v>
      </c>
      <c r="P40" s="16">
        <v>70.197061877924057</v>
      </c>
      <c r="Q40" s="22">
        <v>0.45570000000000066</v>
      </c>
      <c r="R40" s="22">
        <v>5.9999999999999609E-2</v>
      </c>
      <c r="S40" s="16">
        <v>13.166556945358684</v>
      </c>
      <c r="T40" s="27">
        <v>1.7674000000000007</v>
      </c>
      <c r="U40" s="22">
        <v>1.2023869850013351</v>
      </c>
      <c r="V40" s="16">
        <v>68.031401210893662</v>
      </c>
      <c r="W40" s="27">
        <v>1.6566999999999994</v>
      </c>
      <c r="X40" s="22">
        <v>1.23</v>
      </c>
      <c r="Y40" s="16">
        <v>74.243978994386467</v>
      </c>
      <c r="Z40" s="24">
        <v>74.09</v>
      </c>
      <c r="AA40" s="24">
        <v>58.536585365853654</v>
      </c>
      <c r="AB40" s="22">
        <v>4.0439999999999996</v>
      </c>
      <c r="AC40" s="22">
        <v>3.6523869850013355</v>
      </c>
      <c r="AD40" s="16">
        <v>90.316196463930169</v>
      </c>
      <c r="AE40" s="22">
        <v>1.9608999999999996</v>
      </c>
      <c r="AF40" s="22">
        <v>2.4500000000000002</v>
      </c>
      <c r="AG40" s="16">
        <v>124.94262838492531</v>
      </c>
      <c r="AH40" s="22">
        <v>2.4166000000000003</v>
      </c>
      <c r="AI40" s="22">
        <v>2.5099999999999998</v>
      </c>
      <c r="AJ40" s="16">
        <v>103.8649342050815</v>
      </c>
      <c r="AK40" s="20">
        <v>0.3</v>
      </c>
      <c r="AL40" s="21">
        <v>0.87000000001883115</v>
      </c>
      <c r="AM40" s="24">
        <v>290.00000000627705</v>
      </c>
      <c r="AN40" s="20">
        <v>0.96</v>
      </c>
      <c r="AO40" s="21">
        <v>2.4300000000525976</v>
      </c>
      <c r="AP40" s="24">
        <v>253.12500000547894</v>
      </c>
    </row>
    <row r="41" spans="1:42" s="26" customFormat="1" x14ac:dyDescent="0.2">
      <c r="A41" s="18" t="s">
        <v>37</v>
      </c>
      <c r="B41" s="15" t="s">
        <v>23</v>
      </c>
      <c r="C41" s="47">
        <v>77</v>
      </c>
      <c r="D41" s="20">
        <v>1.6</v>
      </c>
      <c r="E41" s="15">
        <v>48</v>
      </c>
      <c r="F41" s="51">
        <f t="shared" si="2"/>
        <v>18.749999999999996</v>
      </c>
      <c r="G41" s="54">
        <f t="shared" si="8"/>
        <v>2.5380000000000003</v>
      </c>
      <c r="H41" s="55">
        <f t="shared" si="9"/>
        <v>1.3004261617733803</v>
      </c>
      <c r="I41" s="22">
        <f t="shared" si="3"/>
        <v>2.6420000000000003</v>
      </c>
      <c r="J41" s="26">
        <v>2</v>
      </c>
      <c r="K41" s="22">
        <v>1.7949999999999999</v>
      </c>
      <c r="L41" s="22">
        <v>0.66</v>
      </c>
      <c r="M41" s="16">
        <v>36.768802228412248</v>
      </c>
      <c r="N41" s="22">
        <v>2.109</v>
      </c>
      <c r="O41" s="20">
        <v>1.3004261617733803</v>
      </c>
      <c r="P41" s="16">
        <v>61.660794773512585</v>
      </c>
      <c r="Q41" s="22">
        <v>0.53300000000000036</v>
      </c>
      <c r="R41" s="22">
        <v>0.41</v>
      </c>
      <c r="S41" s="16">
        <v>76.923076923076891</v>
      </c>
      <c r="T41" s="27">
        <v>2.3280000000000007</v>
      </c>
      <c r="U41" s="22">
        <v>1.7104261617733805</v>
      </c>
      <c r="V41" s="16">
        <v>73.471914165523188</v>
      </c>
      <c r="W41" s="27">
        <v>2.1960000000000002</v>
      </c>
      <c r="X41" s="22">
        <v>1.78</v>
      </c>
      <c r="Y41" s="16">
        <v>81.056466302367937</v>
      </c>
      <c r="Z41" s="24">
        <v>74.47</v>
      </c>
      <c r="AA41" s="24">
        <v>37.078651685393261</v>
      </c>
      <c r="AB41" s="22">
        <v>4.7699999999999996</v>
      </c>
      <c r="AC41" s="22">
        <v>6.8404261617733804</v>
      </c>
      <c r="AD41" s="16">
        <v>143.40516062417987</v>
      </c>
      <c r="AE41" s="22">
        <v>2.1280000000000001</v>
      </c>
      <c r="AF41" s="22">
        <v>5.13</v>
      </c>
      <c r="AG41" s="16">
        <v>241.07142857142856</v>
      </c>
      <c r="AH41" s="22">
        <v>2.6610000000000005</v>
      </c>
      <c r="AI41" s="22">
        <v>5.54</v>
      </c>
      <c r="AJ41" s="16">
        <v>208.19240886884626</v>
      </c>
      <c r="AK41" s="20">
        <v>0.3</v>
      </c>
      <c r="AL41" s="21">
        <v>0.78766326334500014</v>
      </c>
      <c r="AM41" s="24">
        <v>262.55442111500008</v>
      </c>
      <c r="AN41" s="20">
        <v>0.96</v>
      </c>
      <c r="AO41" s="21">
        <v>4.65992590833</v>
      </c>
      <c r="AP41" s="24">
        <v>485.40894878437501</v>
      </c>
    </row>
    <row r="42" spans="1:42" s="26" customFormat="1" x14ac:dyDescent="0.2">
      <c r="A42" s="18" t="s">
        <v>37</v>
      </c>
      <c r="B42" s="15" t="s">
        <v>21</v>
      </c>
      <c r="C42" s="47">
        <v>72</v>
      </c>
      <c r="D42" s="20">
        <v>1.75</v>
      </c>
      <c r="E42" s="15">
        <v>104</v>
      </c>
      <c r="F42" s="51">
        <f t="shared" si="2"/>
        <v>33.95918367346939</v>
      </c>
      <c r="G42" s="54">
        <f t="shared" si="8"/>
        <v>3.4664999999999999</v>
      </c>
      <c r="H42" s="55">
        <f t="shared" si="9"/>
        <v>3.5545961083887461</v>
      </c>
      <c r="I42" s="22">
        <f t="shared" si="3"/>
        <v>4.2560000000000002</v>
      </c>
      <c r="J42" s="16">
        <v>2</v>
      </c>
      <c r="K42" s="22">
        <v>2.9469999999999992</v>
      </c>
      <c r="L42" s="22">
        <v>1.01</v>
      </c>
      <c r="M42" s="16">
        <v>34.272141160502215</v>
      </c>
      <c r="N42" s="22">
        <v>3.2495000000000003</v>
      </c>
      <c r="O42" s="20">
        <v>3.5545961083887461</v>
      </c>
      <c r="P42" s="16">
        <v>109.38901702996601</v>
      </c>
      <c r="Q42" s="22">
        <v>1.0064999999999995</v>
      </c>
      <c r="R42" s="22">
        <v>0.82</v>
      </c>
      <c r="S42" s="16">
        <v>81.470442126179904</v>
      </c>
      <c r="T42" s="27">
        <v>4.0089999999999986</v>
      </c>
      <c r="U42" s="22">
        <v>4.3745961083887464</v>
      </c>
      <c r="V42" s="16">
        <v>109.11938409550382</v>
      </c>
      <c r="W42" s="27">
        <v>3.8680000000000003</v>
      </c>
      <c r="X42" s="22">
        <v>3.05</v>
      </c>
      <c r="Y42" s="16">
        <v>78.852119958634944</v>
      </c>
      <c r="Z42" s="24">
        <v>74.25</v>
      </c>
      <c r="AA42" s="24">
        <v>33.114754098360663</v>
      </c>
      <c r="AB42" s="22">
        <v>6.9024999999999999</v>
      </c>
      <c r="AC42" s="22">
        <v>8.3345961083887463</v>
      </c>
      <c r="AD42" s="16">
        <v>120.74749885387534</v>
      </c>
      <c r="AE42" s="22">
        <v>2.6465000000000001</v>
      </c>
      <c r="AF42" s="22">
        <v>3.96</v>
      </c>
      <c r="AG42" s="16">
        <v>149.6315888909881</v>
      </c>
      <c r="AH42" s="22">
        <v>3.6529999999999996</v>
      </c>
      <c r="AI42" s="22">
        <v>4.78</v>
      </c>
      <c r="AJ42" s="16">
        <v>130.85135505064335</v>
      </c>
      <c r="AK42" s="20">
        <v>0.3</v>
      </c>
      <c r="AL42" s="21">
        <v>0.7200000000155844</v>
      </c>
      <c r="AM42" s="24">
        <v>240.00000000519481</v>
      </c>
      <c r="AN42" s="20">
        <v>1.18</v>
      </c>
      <c r="AO42" s="21">
        <v>3.7800000000818184</v>
      </c>
      <c r="AP42" s="24">
        <v>320.33898305778121</v>
      </c>
    </row>
    <row r="43" spans="1:42" s="26" customFormat="1" x14ac:dyDescent="0.2">
      <c r="A43" s="18" t="s">
        <v>37</v>
      </c>
      <c r="B43" s="15" t="s">
        <v>23</v>
      </c>
      <c r="C43" s="47">
        <v>71</v>
      </c>
      <c r="D43" s="20">
        <v>1.6</v>
      </c>
      <c r="E43" s="15">
        <v>36</v>
      </c>
      <c r="F43" s="51">
        <f t="shared" si="2"/>
        <v>14.062499999999996</v>
      </c>
      <c r="G43" s="54">
        <f t="shared" si="8"/>
        <v>2.6419999999999999</v>
      </c>
      <c r="H43" s="55">
        <f t="shared" si="9"/>
        <v>1.2734946211925511</v>
      </c>
      <c r="I43" s="22">
        <f t="shared" si="3"/>
        <v>2.7380000000000009</v>
      </c>
      <c r="J43" s="16">
        <v>2</v>
      </c>
      <c r="K43" s="22">
        <v>1.9450000000000001</v>
      </c>
      <c r="L43" s="22">
        <v>0.56999999999999995</v>
      </c>
      <c r="M43" s="16">
        <v>29.305912596401029</v>
      </c>
      <c r="N43" s="22">
        <v>2.1150000000000002</v>
      </c>
      <c r="O43" s="20">
        <v>1.2734946211925515</v>
      </c>
      <c r="P43" s="16">
        <v>60.212511640309771</v>
      </c>
      <c r="Q43" s="22">
        <v>0.62300000000000066</v>
      </c>
      <c r="R43" s="22">
        <v>0.61</v>
      </c>
      <c r="S43" s="16">
        <v>97.9133226324237</v>
      </c>
      <c r="T43" s="27">
        <v>2.4720000000000009</v>
      </c>
      <c r="U43" s="22">
        <v>1.8834946211925518</v>
      </c>
      <c r="V43" s="16">
        <v>76.193148106494789</v>
      </c>
      <c r="W43" s="27">
        <v>2.3519999999999999</v>
      </c>
      <c r="X43" s="22">
        <v>1.8</v>
      </c>
      <c r="Y43" s="16">
        <v>76.530612244897966</v>
      </c>
      <c r="Z43" s="24">
        <v>75.61</v>
      </c>
      <c r="AA43" s="24">
        <v>31.666666666666664</v>
      </c>
      <c r="AB43" s="22">
        <v>4.7699999999999996</v>
      </c>
      <c r="AC43" s="22">
        <v>6.0234946211925511</v>
      </c>
      <c r="AD43" s="16">
        <v>126.27871323254823</v>
      </c>
      <c r="AE43" s="22">
        <v>2.032</v>
      </c>
      <c r="AF43" s="22">
        <v>4.1399999999999997</v>
      </c>
      <c r="AG43" s="16">
        <v>203.74015748031496</v>
      </c>
      <c r="AH43" s="22">
        <v>2.6549999999999998</v>
      </c>
      <c r="AI43" s="22">
        <v>4.75</v>
      </c>
      <c r="AJ43" s="16">
        <v>178.9077212806026</v>
      </c>
      <c r="AK43" s="20">
        <v>0.3</v>
      </c>
      <c r="AL43" s="21">
        <v>1.2700000000274891</v>
      </c>
      <c r="AM43" s="24">
        <v>423.33333334249642</v>
      </c>
      <c r="AN43" s="20">
        <v>0.96</v>
      </c>
      <c r="AO43" s="21">
        <v>6.3</v>
      </c>
      <c r="AP43" s="24">
        <v>656.25</v>
      </c>
    </row>
    <row r="44" spans="1:42" s="26" customFormat="1" x14ac:dyDescent="0.2">
      <c r="A44" s="18" t="s">
        <v>37</v>
      </c>
      <c r="B44" s="15" t="s">
        <v>21</v>
      </c>
      <c r="C44" s="47">
        <v>83</v>
      </c>
      <c r="D44" s="20">
        <v>1.76</v>
      </c>
      <c r="E44" s="15">
        <v>78</v>
      </c>
      <c r="F44" s="51">
        <f t="shared" si="2"/>
        <v>25.180785123966942</v>
      </c>
      <c r="G44" s="54">
        <f t="shared" si="8"/>
        <v>5.1115999999999993</v>
      </c>
      <c r="H44" s="55">
        <f t="shared" si="9"/>
        <v>2.2965259149833965</v>
      </c>
      <c r="I44" s="22">
        <f t="shared" si="3"/>
        <v>4.0808</v>
      </c>
      <c r="J44" s="16">
        <v>2</v>
      </c>
      <c r="K44" s="22">
        <v>2.6709999999999994</v>
      </c>
      <c r="L44" s="22">
        <v>1.03</v>
      </c>
      <c r="M44" s="16">
        <v>38.562336203669048</v>
      </c>
      <c r="N44" s="22">
        <v>3.2070000000000007</v>
      </c>
      <c r="O44" s="20">
        <v>2.2965259149833961</v>
      </c>
      <c r="P44" s="16">
        <v>71.609788431038211</v>
      </c>
      <c r="Q44" s="22">
        <v>0.87379999999999969</v>
      </c>
      <c r="R44" s="22">
        <v>2.21</v>
      </c>
      <c r="S44" s="16">
        <v>252.91828793774332</v>
      </c>
      <c r="T44" s="27">
        <v>3.7619999999999987</v>
      </c>
      <c r="U44" s="22">
        <v>4.5065259149833965</v>
      </c>
      <c r="V44" s="16">
        <v>119.79069417818708</v>
      </c>
      <c r="W44" s="27">
        <v>3.6395999999999997</v>
      </c>
      <c r="X44" s="22">
        <v>2.85</v>
      </c>
      <c r="Y44" s="16">
        <v>78.305308275634687</v>
      </c>
      <c r="Z44" s="24">
        <v>72.27</v>
      </c>
      <c r="AA44" s="24">
        <v>36.140350877192986</v>
      </c>
      <c r="AB44" s="22">
        <v>6.9824000000000002</v>
      </c>
      <c r="AC44" s="22">
        <v>7.3665259149833968</v>
      </c>
      <c r="AD44" s="16">
        <v>105.50134502439556</v>
      </c>
      <c r="AE44" s="22">
        <v>2.9015999999999997</v>
      </c>
      <c r="AF44" s="22">
        <v>2.86</v>
      </c>
      <c r="AG44" s="16">
        <v>98.566308243727605</v>
      </c>
      <c r="AH44" s="22">
        <v>3.7753999999999994</v>
      </c>
      <c r="AI44" s="22">
        <v>5.07</v>
      </c>
      <c r="AJ44" s="16">
        <v>134.29040631456272</v>
      </c>
      <c r="AK44" s="20">
        <v>0.3</v>
      </c>
      <c r="AL44" s="21">
        <v>1.0000000000216451</v>
      </c>
      <c r="AM44" s="24">
        <v>333.33333334054839</v>
      </c>
      <c r="AN44" s="20">
        <v>1.18</v>
      </c>
      <c r="AO44" s="21">
        <v>5.56</v>
      </c>
      <c r="AP44" s="24">
        <v>471.18644067796606</v>
      </c>
    </row>
    <row r="45" spans="1:42" s="26" customFormat="1" x14ac:dyDescent="0.2">
      <c r="A45" s="18" t="s">
        <v>37</v>
      </c>
      <c r="B45" s="15" t="s">
        <v>21</v>
      </c>
      <c r="C45" s="47">
        <v>87</v>
      </c>
      <c r="D45" s="20">
        <v>1.48</v>
      </c>
      <c r="E45" s="15">
        <v>45</v>
      </c>
      <c r="F45" s="51">
        <f t="shared" si="2"/>
        <v>20.54419284149014</v>
      </c>
      <c r="G45" s="54">
        <f t="shared" si="8"/>
        <v>3.4328000000000003</v>
      </c>
      <c r="H45" s="55">
        <f t="shared" si="9"/>
        <v>1.6658382010178068</v>
      </c>
      <c r="I45" s="22">
        <f t="shared" si="3"/>
        <v>2.1224000000000003</v>
      </c>
      <c r="J45" s="16">
        <v>2</v>
      </c>
      <c r="K45" s="22">
        <v>1.3509999999999995</v>
      </c>
      <c r="L45" s="22">
        <v>0.59</v>
      </c>
      <c r="M45" s="16">
        <v>43.67135455218358</v>
      </c>
      <c r="N45" s="22">
        <v>1.5890000000000004</v>
      </c>
      <c r="O45" s="20">
        <v>1.6658382010178068</v>
      </c>
      <c r="P45" s="16">
        <v>104.83563253730688</v>
      </c>
      <c r="Q45" s="22">
        <v>0.53339999999999987</v>
      </c>
      <c r="R45" s="22">
        <v>0.81</v>
      </c>
      <c r="S45" s="16">
        <v>151.85601799775031</v>
      </c>
      <c r="T45" s="27">
        <v>1.9419999999999984</v>
      </c>
      <c r="U45" s="22">
        <v>2.4758382010178068</v>
      </c>
      <c r="V45" s="16">
        <v>127.48909377022703</v>
      </c>
      <c r="W45" s="27">
        <v>1.9227999999999987</v>
      </c>
      <c r="X45" s="22">
        <v>1.7</v>
      </c>
      <c r="Y45" s="16">
        <v>88.412731433326456</v>
      </c>
      <c r="Z45" s="24">
        <v>71.55</v>
      </c>
      <c r="AA45" s="24">
        <v>34.705882352941174</v>
      </c>
      <c r="AB45" s="22">
        <v>4.7452000000000005</v>
      </c>
      <c r="AC45" s="22">
        <v>5.8258382010178069</v>
      </c>
      <c r="AD45" s="16">
        <v>122.77329092594213</v>
      </c>
      <c r="AE45" s="22">
        <v>2.6228000000000002</v>
      </c>
      <c r="AF45" s="22">
        <v>3.35</v>
      </c>
      <c r="AG45" s="16">
        <v>127.72609425041938</v>
      </c>
      <c r="AH45" s="22">
        <v>3.1562000000000001</v>
      </c>
      <c r="AI45" s="22">
        <v>4.16</v>
      </c>
      <c r="AJ45" s="16">
        <v>131.80406818325835</v>
      </c>
      <c r="AK45" s="20">
        <v>0.3</v>
      </c>
      <c r="AL45" s="21">
        <v>1.5400000000333334</v>
      </c>
      <c r="AM45" s="24">
        <v>513.33333334444444</v>
      </c>
      <c r="AN45" s="20">
        <v>1.18</v>
      </c>
      <c r="AO45" s="21">
        <v>6.8500000001482677</v>
      </c>
      <c r="AP45" s="24">
        <v>580.50847458883629</v>
      </c>
    </row>
    <row r="46" spans="1:42" s="26" customFormat="1" ht="14.25" customHeight="1" x14ac:dyDescent="0.2">
      <c r="A46" s="18" t="s">
        <v>37</v>
      </c>
      <c r="B46" s="20" t="s">
        <v>23</v>
      </c>
      <c r="C46" s="51">
        <v>52</v>
      </c>
      <c r="D46" s="20">
        <v>1.53</v>
      </c>
      <c r="E46" s="16">
        <v>53</v>
      </c>
      <c r="F46" s="51">
        <f t="shared" si="2"/>
        <v>22.64086462471699</v>
      </c>
      <c r="G46" s="54">
        <f t="shared" si="8"/>
        <v>1.4513000000000003</v>
      </c>
      <c r="H46" s="55">
        <f t="shared" si="9"/>
        <v>1.203350199588848</v>
      </c>
      <c r="I46" s="22">
        <f t="shared" si="3"/>
        <v>2.7066999999999988</v>
      </c>
      <c r="J46" s="16">
        <v>1</v>
      </c>
      <c r="K46" s="22">
        <v>2.1435000000000008</v>
      </c>
      <c r="L46" s="22">
        <v>0.46</v>
      </c>
      <c r="M46" s="16">
        <v>21.460228598087234</v>
      </c>
      <c r="N46" s="22">
        <v>1.8287999999999984</v>
      </c>
      <c r="O46" s="20">
        <v>1.2033501995888476</v>
      </c>
      <c r="P46" s="16">
        <v>65.79998904138499</v>
      </c>
      <c r="Q46" s="22">
        <v>0.87790000000000035</v>
      </c>
      <c r="R46" s="22">
        <v>-0.15</v>
      </c>
      <c r="S46" s="16">
        <v>-17.086228499829168</v>
      </c>
      <c r="T46" s="27">
        <v>2.6018000000000003</v>
      </c>
      <c r="U46" s="22">
        <v>1.0533501995888472</v>
      </c>
      <c r="V46" s="16">
        <v>40.485440832840617</v>
      </c>
      <c r="W46" s="27">
        <v>2.5359000000000003</v>
      </c>
      <c r="X46" s="22">
        <v>1.1299999999999999</v>
      </c>
      <c r="Y46" s="16">
        <v>44.560116723845567</v>
      </c>
      <c r="Z46" s="24">
        <v>79.22</v>
      </c>
      <c r="AA46" s="24">
        <v>40.707964601769916</v>
      </c>
      <c r="AB46" s="22">
        <v>4.3079999999999989</v>
      </c>
      <c r="AC46" s="22">
        <v>6.163350199588848</v>
      </c>
      <c r="AD46" s="16">
        <v>143.06755337949974</v>
      </c>
      <c r="AE46" s="22">
        <v>1.6013000000000002</v>
      </c>
      <c r="AF46" s="22">
        <v>5.1100000000000003</v>
      </c>
      <c r="AG46" s="16">
        <v>319.11571847873603</v>
      </c>
      <c r="AH46" s="22">
        <v>2.4792000000000005</v>
      </c>
      <c r="AI46" s="22">
        <v>4.96</v>
      </c>
      <c r="AJ46" s="16">
        <v>200.06453694740233</v>
      </c>
      <c r="AK46" s="20">
        <v>0.3</v>
      </c>
      <c r="AL46" s="21">
        <v>0.89000000001926416</v>
      </c>
      <c r="AM46" s="24">
        <v>296.66666667308806</v>
      </c>
      <c r="AN46" s="20">
        <v>0.96</v>
      </c>
      <c r="AO46" s="21">
        <v>4.8200000001043293</v>
      </c>
      <c r="AP46" s="24">
        <v>502.08333334420098</v>
      </c>
    </row>
    <row r="47" spans="1:42" s="26" customFormat="1" x14ac:dyDescent="0.2">
      <c r="A47" s="18" t="s">
        <v>37</v>
      </c>
      <c r="B47" s="37" t="s">
        <v>21</v>
      </c>
      <c r="C47" s="50">
        <v>69</v>
      </c>
      <c r="D47" s="38">
        <v>1.81</v>
      </c>
      <c r="E47" s="37">
        <v>78</v>
      </c>
      <c r="F47" s="51">
        <f t="shared" si="2"/>
        <v>23.808797045267237</v>
      </c>
      <c r="G47" s="54">
        <f t="shared" si="8"/>
        <v>3.5691000000000002</v>
      </c>
      <c r="H47" s="55">
        <f t="shared" si="9"/>
        <v>2.4442821398973056</v>
      </c>
      <c r="I47" s="22">
        <f t="shared" si="3"/>
        <v>4.7227999999999994</v>
      </c>
      <c r="J47" s="39">
        <v>1</v>
      </c>
      <c r="K47" s="22">
        <v>3.2919999999999998</v>
      </c>
      <c r="L47" s="33">
        <v>0.98</v>
      </c>
      <c r="M47" s="16">
        <v>29.769137302551641</v>
      </c>
      <c r="N47" s="22">
        <v>3.615499999999999</v>
      </c>
      <c r="O47" s="20">
        <v>2.444282139897306</v>
      </c>
      <c r="P47" s="16">
        <v>67.605646242492242</v>
      </c>
      <c r="Q47" s="22">
        <v>1.1073000000000008</v>
      </c>
      <c r="R47" s="22">
        <v>0.91</v>
      </c>
      <c r="S47" s="16">
        <v>82.181883861645403</v>
      </c>
      <c r="T47" s="27">
        <v>4.4589999999999996</v>
      </c>
      <c r="U47" s="22">
        <v>3.3542821398973062</v>
      </c>
      <c r="V47" s="16">
        <v>75.224986317499585</v>
      </c>
      <c r="W47" s="27">
        <v>4.291599999999999</v>
      </c>
      <c r="X47" s="33">
        <v>2.39</v>
      </c>
      <c r="Y47" s="16">
        <v>55.690185478609386</v>
      </c>
      <c r="Z47" s="24">
        <v>74.790000000000006</v>
      </c>
      <c r="AA47" s="24">
        <v>41.004184100418406</v>
      </c>
      <c r="AB47" s="22">
        <v>7.3818999999999999</v>
      </c>
      <c r="AC47" s="22">
        <v>7.7542821398973061</v>
      </c>
      <c r="AD47" s="16">
        <v>105.04452972672762</v>
      </c>
      <c r="AE47" s="22">
        <v>2.6591</v>
      </c>
      <c r="AF47" s="33">
        <v>4.4000000000000004</v>
      </c>
      <c r="AG47" s="16">
        <v>165.4695197623256</v>
      </c>
      <c r="AH47" s="22">
        <v>3.7664000000000009</v>
      </c>
      <c r="AI47" s="22">
        <v>5.31</v>
      </c>
      <c r="AJ47" s="16">
        <v>140.98343245539508</v>
      </c>
      <c r="AK47" s="20">
        <v>0.3</v>
      </c>
      <c r="AL47" s="21">
        <v>1.04</v>
      </c>
      <c r="AM47" s="24">
        <v>346.66666666666669</v>
      </c>
      <c r="AN47" s="20">
        <v>1.18</v>
      </c>
      <c r="AO47" s="21">
        <v>7.38</v>
      </c>
      <c r="AP47" s="24">
        <v>625.42372881355936</v>
      </c>
    </row>
    <row r="48" spans="1:42" s="26" customFormat="1" x14ac:dyDescent="0.2">
      <c r="A48" s="18" t="s">
        <v>37</v>
      </c>
      <c r="B48" s="15" t="s">
        <v>21</v>
      </c>
      <c r="C48" s="47">
        <v>75</v>
      </c>
      <c r="D48" s="20">
        <v>1.72</v>
      </c>
      <c r="E48" s="15">
        <v>84</v>
      </c>
      <c r="F48" s="51">
        <f t="shared" si="2"/>
        <v>28.393726338561386</v>
      </c>
      <c r="G48" s="54">
        <f t="shared" si="8"/>
        <v>3.2031999999999998</v>
      </c>
      <c r="H48" s="55">
        <f t="shared" si="9"/>
        <v>1.291489786944287</v>
      </c>
      <c r="I48" s="22">
        <f t="shared" si="3"/>
        <v>3.9896000000000007</v>
      </c>
      <c r="J48" s="16">
        <v>4</v>
      </c>
      <c r="K48" s="22">
        <v>2.7309999999999999</v>
      </c>
      <c r="L48" s="22">
        <v>0.54</v>
      </c>
      <c r="M48" s="16">
        <v>19.772976931526916</v>
      </c>
      <c r="N48" s="22">
        <v>3.0530000000000008</v>
      </c>
      <c r="O48" s="20">
        <v>1.2914897869442872</v>
      </c>
      <c r="P48" s="16">
        <v>42.302318602826297</v>
      </c>
      <c r="Q48" s="22">
        <v>0.93659999999999988</v>
      </c>
      <c r="R48" s="22">
        <v>0.53</v>
      </c>
      <c r="S48" s="16">
        <v>56.587657484518502</v>
      </c>
      <c r="T48" s="27">
        <v>3.7419999999999991</v>
      </c>
      <c r="U48" s="22">
        <v>1.8214897869442874</v>
      </c>
      <c r="V48" s="16">
        <v>48.676905049286148</v>
      </c>
      <c r="W48" s="27">
        <v>3.6171999999999995</v>
      </c>
      <c r="X48" s="22">
        <v>1.48</v>
      </c>
      <c r="Y48" s="16">
        <v>40.915625345571165</v>
      </c>
      <c r="Z48" s="24">
        <v>73.709999999999994</v>
      </c>
      <c r="AA48" s="24">
        <v>36.486486486486491</v>
      </c>
      <c r="AB48" s="22">
        <v>6.6628000000000007</v>
      </c>
      <c r="AC48" s="22">
        <v>7.2714897869442874</v>
      </c>
      <c r="AD48" s="16">
        <v>109.13564547854185</v>
      </c>
      <c r="AE48" s="22">
        <v>2.6732</v>
      </c>
      <c r="AF48" s="22">
        <v>5.45</v>
      </c>
      <c r="AG48" s="16">
        <v>203.87550501271883</v>
      </c>
      <c r="AH48" s="22">
        <v>3.6097999999999999</v>
      </c>
      <c r="AI48" s="22">
        <v>5.98</v>
      </c>
      <c r="AJ48" s="16">
        <v>165.660147376586</v>
      </c>
      <c r="AK48" s="20">
        <v>0.3</v>
      </c>
      <c r="AL48" s="21">
        <v>1.0800000000233767</v>
      </c>
      <c r="AM48" s="24">
        <v>360.00000000779227</v>
      </c>
      <c r="AN48" s="20">
        <v>1.18</v>
      </c>
      <c r="AO48" s="21">
        <v>6.82000000014762</v>
      </c>
      <c r="AP48" s="24">
        <v>577.96610170742554</v>
      </c>
    </row>
    <row r="49" spans="1:54" s="26" customFormat="1" x14ac:dyDescent="0.2">
      <c r="K49" s="27"/>
      <c r="L49" s="27"/>
      <c r="N49" s="41"/>
      <c r="O49" s="42"/>
      <c r="P49" s="43"/>
      <c r="Q49" s="27"/>
      <c r="R49" s="41"/>
      <c r="S49" s="43"/>
      <c r="T49" s="41"/>
      <c r="U49" s="41"/>
      <c r="W49" s="27"/>
      <c r="X49" s="27"/>
      <c r="Z49" s="24"/>
      <c r="AA49" s="24"/>
      <c r="AB49" s="41"/>
      <c r="AC49" s="41"/>
      <c r="AE49" s="27"/>
      <c r="AF49" s="27"/>
      <c r="AH49" s="41"/>
      <c r="AI49" s="27"/>
      <c r="AK49" s="21"/>
      <c r="AL49" s="21"/>
      <c r="AM49" s="24"/>
      <c r="AN49" s="21"/>
      <c r="AO49" s="21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</row>
    <row r="50" spans="1:54" s="40" customFormat="1" x14ac:dyDescent="0.2">
      <c r="K50" s="58" t="s">
        <v>48</v>
      </c>
      <c r="L50" s="59"/>
      <c r="M50" s="59"/>
      <c r="N50" s="59"/>
      <c r="P50" s="58" t="s">
        <v>49</v>
      </c>
      <c r="Q50" s="59"/>
      <c r="R50" s="59"/>
      <c r="S50" s="59"/>
    </row>
    <row r="51" spans="1:54" s="40" customFormat="1" x14ac:dyDescent="0.2">
      <c r="F51" s="44"/>
      <c r="G51" s="44"/>
      <c r="H51" s="44"/>
      <c r="I51" s="44"/>
      <c r="K51" s="44" t="s">
        <v>34</v>
      </c>
      <c r="L51" s="44" t="s">
        <v>38</v>
      </c>
      <c r="M51" s="44" t="s">
        <v>36</v>
      </c>
      <c r="N51" s="44" t="s">
        <v>37</v>
      </c>
      <c r="P51" s="68" t="s">
        <v>34</v>
      </c>
      <c r="Q51" s="52"/>
      <c r="R51" s="70" t="s">
        <v>38</v>
      </c>
      <c r="S51" s="71"/>
      <c r="T51" s="73" t="s">
        <v>36</v>
      </c>
      <c r="U51" s="74"/>
      <c r="V51" s="76" t="s">
        <v>37</v>
      </c>
      <c r="W51" s="77"/>
    </row>
    <row r="52" spans="1:54" s="40" customFormat="1" x14ac:dyDescent="0.2">
      <c r="B52" s="44" t="s">
        <v>34</v>
      </c>
      <c r="C52" s="44" t="s">
        <v>38</v>
      </c>
      <c r="D52" s="44" t="s">
        <v>36</v>
      </c>
      <c r="E52" s="44" t="s">
        <v>37</v>
      </c>
      <c r="F52" s="44"/>
      <c r="G52" s="44"/>
      <c r="H52" s="44"/>
      <c r="I52" s="44"/>
      <c r="P52" s="68" t="s">
        <v>65</v>
      </c>
      <c r="Q52" s="68" t="s">
        <v>66</v>
      </c>
      <c r="R52" s="70" t="s">
        <v>65</v>
      </c>
      <c r="S52" s="70" t="s">
        <v>66</v>
      </c>
      <c r="T52" s="73" t="s">
        <v>65</v>
      </c>
      <c r="U52" s="73" t="s">
        <v>66</v>
      </c>
      <c r="V52" s="76" t="s">
        <v>65</v>
      </c>
      <c r="W52" s="76" t="s">
        <v>66</v>
      </c>
    </row>
    <row r="53" spans="1:54" s="40" customFormat="1" x14ac:dyDescent="0.2">
      <c r="A53" s="44" t="s">
        <v>39</v>
      </c>
      <c r="B53" s="56">
        <v>10</v>
      </c>
      <c r="C53" s="56">
        <v>10</v>
      </c>
      <c r="D53" s="56">
        <v>10</v>
      </c>
      <c r="E53" s="57">
        <v>10</v>
      </c>
      <c r="F53" s="45"/>
      <c r="G53" s="45"/>
      <c r="H53" s="45"/>
      <c r="I53" s="45"/>
      <c r="P53" s="52"/>
      <c r="Q53" s="52"/>
      <c r="R53" s="71"/>
      <c r="S53" s="71"/>
      <c r="T53" s="74"/>
      <c r="U53" s="74"/>
      <c r="V53" s="77"/>
      <c r="W53" s="77"/>
    </row>
    <row r="54" spans="1:54" s="40" customFormat="1" x14ac:dyDescent="0.2">
      <c r="A54" s="44" t="s">
        <v>40</v>
      </c>
      <c r="B54" s="45" t="s">
        <v>41</v>
      </c>
      <c r="C54" s="45" t="s">
        <v>42</v>
      </c>
      <c r="D54" s="45" t="s">
        <v>41</v>
      </c>
      <c r="E54" s="45" t="s">
        <v>43</v>
      </c>
      <c r="P54" s="52"/>
      <c r="Q54" s="52"/>
      <c r="R54" s="71"/>
      <c r="S54" s="71"/>
      <c r="T54" s="74"/>
      <c r="U54" s="74"/>
      <c r="V54" s="77"/>
      <c r="W54" s="77"/>
    </row>
    <row r="55" spans="1:54" s="40" customFormat="1" x14ac:dyDescent="0.2">
      <c r="A55" s="44" t="s">
        <v>44</v>
      </c>
      <c r="B55" s="57" t="s">
        <v>53</v>
      </c>
      <c r="C55" s="57" t="s">
        <v>54</v>
      </c>
      <c r="D55" s="57" t="s">
        <v>55</v>
      </c>
      <c r="E55" s="57" t="s">
        <v>56</v>
      </c>
      <c r="K55" s="46">
        <f>MEDIAN(C6:C15)</f>
        <v>21.5</v>
      </c>
      <c r="L55" s="46">
        <f>MEDIAN(C17:C26)</f>
        <v>68.5</v>
      </c>
      <c r="M55" s="46">
        <f>MEDIAN(C28:C37)</f>
        <v>70</v>
      </c>
      <c r="N55" s="46">
        <f>MEDIAN(C39:C48)</f>
        <v>73.5</v>
      </c>
      <c r="P55" s="69">
        <f>QUARTILE(C6:C15,1)</f>
        <v>20</v>
      </c>
      <c r="Q55" s="69">
        <f>QUARTILE(C6:C15,3)</f>
        <v>23</v>
      </c>
      <c r="R55" s="72">
        <f>QUARTILE(C17:C26,1)</f>
        <v>67</v>
      </c>
      <c r="S55" s="72">
        <f>QUARTILE(C17:C26,3)</f>
        <v>69</v>
      </c>
      <c r="T55" s="75">
        <f>QUARTILE(C28:C37,1)</f>
        <v>62.5</v>
      </c>
      <c r="U55" s="75">
        <f>QUARTILE(C28:C37,3)</f>
        <v>73.75</v>
      </c>
      <c r="V55" s="78">
        <f>QUARTILE(C39:C48,1)</f>
        <v>69.5</v>
      </c>
      <c r="W55" s="78">
        <f>QUARTILE(C39:C48,3)</f>
        <v>78.5</v>
      </c>
    </row>
    <row r="56" spans="1:54" s="40" customFormat="1" x14ac:dyDescent="0.2">
      <c r="A56" s="44" t="s">
        <v>45</v>
      </c>
      <c r="B56" s="57" t="s">
        <v>57</v>
      </c>
      <c r="C56" s="57" t="s">
        <v>58</v>
      </c>
      <c r="D56" s="57" t="s">
        <v>59</v>
      </c>
      <c r="E56" s="57" t="s">
        <v>60</v>
      </c>
      <c r="K56" s="46">
        <f>MEDIAN(F6:F15)</f>
        <v>22.768547633211526</v>
      </c>
      <c r="L56" s="46">
        <f>MEDIAN(F17:F26)</f>
        <v>23.553582196686357</v>
      </c>
      <c r="M56" s="46">
        <f>MEDIAN(F28:F37)</f>
        <v>25.988474615748821</v>
      </c>
      <c r="N56" s="46">
        <f>MEDIAN(F39:F48)</f>
        <v>23.031616493251249</v>
      </c>
      <c r="P56" s="69">
        <f>QUARTILE(F6:F15,1)</f>
        <v>21.054625863159867</v>
      </c>
      <c r="Q56" s="69">
        <f>QUARTILE(F6:F15,3)</f>
        <v>26.14131952498315</v>
      </c>
      <c r="R56" s="72">
        <f>QUARTILE(F17:F26,1)</f>
        <v>23.199251298152397</v>
      </c>
      <c r="S56" s="72">
        <f>QUARTILE(F17:F26,3)</f>
        <v>26.38738230359915</v>
      </c>
      <c r="T56" s="75">
        <f>QUARTILE(F28:F37,1)</f>
        <v>23.675364714538045</v>
      </c>
      <c r="U56" s="75">
        <f>QUARTILE(F28:F37,3)</f>
        <v>28.23973183292636</v>
      </c>
      <c r="V56" s="78">
        <f>QUARTILE(F39:F48,1)</f>
        <v>21.009613868950481</v>
      </c>
      <c r="W56" s="78">
        <f>QUARTILE(F39:F48,3)</f>
        <v>24.837788104292017</v>
      </c>
    </row>
    <row r="57" spans="1:54" s="40" customFormat="1" x14ac:dyDescent="0.2">
      <c r="A57" s="44" t="s">
        <v>46</v>
      </c>
      <c r="B57" s="57" t="s">
        <v>61</v>
      </c>
      <c r="C57" s="57" t="s">
        <v>62</v>
      </c>
      <c r="D57" s="57" t="s">
        <v>63</v>
      </c>
      <c r="E57" s="57" t="s">
        <v>64</v>
      </c>
      <c r="K57" s="53">
        <f>MEDIAN(G6:G15)</f>
        <v>3.3702500000000004</v>
      </c>
      <c r="L57" s="53">
        <f>MEDIAN(G17:G26)</f>
        <v>3.58575</v>
      </c>
      <c r="M57" s="53">
        <f>MEDIAN(G28:G37)</f>
        <v>3.6830499999999997</v>
      </c>
      <c r="N57" s="53">
        <f>MEDIAN(G39:G48)</f>
        <v>3.0323500000000001</v>
      </c>
      <c r="P57" s="69">
        <f>QUARTILE(G6:G15,1)</f>
        <v>2.53254</v>
      </c>
      <c r="Q57" s="69">
        <f>QUARTILE(G6:G15,3)</f>
        <v>3.5008500000000002</v>
      </c>
      <c r="R57" s="72">
        <f>QUARTILE(G17:G26,1)</f>
        <v>3.3211249999999994</v>
      </c>
      <c r="S57" s="72">
        <f>QUARTILE(G17:G26,3)</f>
        <v>4.0936749999999993</v>
      </c>
      <c r="T57" s="75">
        <f>QUARTILE(G28:G37,1)</f>
        <v>2.7043750000000006</v>
      </c>
      <c r="U57" s="75">
        <f>QUARTILE(G28:G37,3)</f>
        <v>4.0502749999999992</v>
      </c>
      <c r="V57" s="78">
        <f>QUARTILE(G39:G48,1)</f>
        <v>2.5640000000000001</v>
      </c>
      <c r="W57" s="78">
        <f>QUARTILE(G39:G48,3)</f>
        <v>3.458075</v>
      </c>
    </row>
    <row r="58" spans="1:54" s="40" customFormat="1" x14ac:dyDescent="0.2">
      <c r="A58" s="44" t="s">
        <v>47</v>
      </c>
      <c r="B58" s="57" t="s">
        <v>75</v>
      </c>
      <c r="C58" s="57" t="s">
        <v>76</v>
      </c>
      <c r="D58" s="57" t="s">
        <v>77</v>
      </c>
      <c r="E58" s="57" t="s">
        <v>78</v>
      </c>
      <c r="K58" s="53">
        <f>MEDIAN(H6:H15)</f>
        <v>3.82</v>
      </c>
      <c r="L58" s="53">
        <f>MEDIAN(H17:H26)</f>
        <v>3.0750000000000002</v>
      </c>
      <c r="M58" s="53">
        <f>MEDIAN(H28:H37)</f>
        <v>2.5169972994655438</v>
      </c>
      <c r="N58" s="53">
        <f>MEDIAN(H39:H48)</f>
        <v>1.4831321813955936</v>
      </c>
      <c r="P58" s="69">
        <f>QUARTILE(H6:H15,1)</f>
        <v>3.0975000000000006</v>
      </c>
      <c r="Q58" s="69">
        <f>QUARTILE(H6:H15,3)</f>
        <v>4.42</v>
      </c>
      <c r="R58" s="72">
        <f>QUARTILE(H17:H26,1)</f>
        <v>2.8075000000000001</v>
      </c>
      <c r="S58" s="72">
        <f>QUARTILE(H17:H26,3)</f>
        <v>3.4349999999999996</v>
      </c>
      <c r="T58" s="75">
        <f>QUARTILE(H28:H37,1)</f>
        <v>1.9410907873632317</v>
      </c>
      <c r="U58" s="75">
        <f>QUARTILE(H28:H37,3)</f>
        <v>2.867229743109867</v>
      </c>
      <c r="V58" s="78">
        <f>QUARTILE(H39:H48,1)</f>
        <v>1.277993412630485</v>
      </c>
      <c r="W58" s="78">
        <f>QUARTILE(H39:H48,3)</f>
        <v>2.1931455239810789</v>
      </c>
    </row>
    <row r="59" spans="1:54" s="40" customFormat="1" x14ac:dyDescent="0.2"/>
    <row r="60" spans="1:54" s="40" customFormat="1" x14ac:dyDescent="0.2"/>
    <row r="61" spans="1:54" s="40" customFormat="1" x14ac:dyDescent="0.2"/>
    <row r="62" spans="1:54" s="40" customFormat="1" x14ac:dyDescent="0.2"/>
    <row r="63" spans="1:54" s="40" customFormat="1" x14ac:dyDescent="0.2"/>
    <row r="64" spans="1:54" s="40" customFormat="1" x14ac:dyDescent="0.2"/>
    <row r="65" s="40" customFormat="1" x14ac:dyDescent="0.2"/>
    <row r="66" s="40" customFormat="1" x14ac:dyDescent="0.2"/>
    <row r="67" s="40" customFormat="1" x14ac:dyDescent="0.2"/>
    <row r="68" s="40" customFormat="1" x14ac:dyDescent="0.2"/>
    <row r="69" s="40" customFormat="1" x14ac:dyDescent="0.2"/>
    <row r="70" s="40" customFormat="1" x14ac:dyDescent="0.2"/>
    <row r="71" s="40" customFormat="1" x14ac:dyDescent="0.2"/>
    <row r="72" s="40" customFormat="1" x14ac:dyDescent="0.2"/>
    <row r="73" s="40" customFormat="1" x14ac:dyDescent="0.2"/>
    <row r="74" s="40" customFormat="1" x14ac:dyDescent="0.2"/>
    <row r="75" s="40" customFormat="1" x14ac:dyDescent="0.2"/>
    <row r="76" s="40" customFormat="1" x14ac:dyDescent="0.2"/>
    <row r="77" s="40" customFormat="1" x14ac:dyDescent="0.2"/>
    <row r="78" s="40" customFormat="1" x14ac:dyDescent="0.2"/>
    <row r="79" s="40" customFormat="1" x14ac:dyDescent="0.2"/>
    <row r="80" s="40" customFormat="1" x14ac:dyDescent="0.2"/>
    <row r="81" s="40" customFormat="1" x14ac:dyDescent="0.2"/>
    <row r="82" s="40" customFormat="1" x14ac:dyDescent="0.2"/>
    <row r="83" s="40" customFormat="1" x14ac:dyDescent="0.2"/>
    <row r="84" s="40" customFormat="1" x14ac:dyDescent="0.2"/>
    <row r="85" s="40" customFormat="1" x14ac:dyDescent="0.2"/>
    <row r="86" s="40" customFormat="1" x14ac:dyDescent="0.2"/>
    <row r="87" s="40" customFormat="1" x14ac:dyDescent="0.2"/>
    <row r="88" s="40" customFormat="1" x14ac:dyDescent="0.2"/>
    <row r="89" s="40" customFormat="1" x14ac:dyDescent="0.2"/>
    <row r="90" s="40" customFormat="1" x14ac:dyDescent="0.2"/>
    <row r="91" s="40" customFormat="1" x14ac:dyDescent="0.2"/>
    <row r="92" s="40" customFormat="1" x14ac:dyDescent="0.2"/>
    <row r="93" s="40" customFormat="1" x14ac:dyDescent="0.2"/>
    <row r="94" s="40" customFormat="1" x14ac:dyDescent="0.2"/>
    <row r="95" s="40" customFormat="1" x14ac:dyDescent="0.2"/>
    <row r="96" s="40" customFormat="1" x14ac:dyDescent="0.2"/>
    <row r="97" s="40" customFormat="1" x14ac:dyDescent="0.2"/>
    <row r="98" s="40" customFormat="1" x14ac:dyDescent="0.2"/>
    <row r="99" s="40" customFormat="1" x14ac:dyDescent="0.2"/>
    <row r="100" s="40" customFormat="1" x14ac:dyDescent="0.2"/>
    <row r="101" s="40" customFormat="1" x14ac:dyDescent="0.2"/>
    <row r="102" s="40" customFormat="1" x14ac:dyDescent="0.2"/>
    <row r="103" s="40" customFormat="1" x14ac:dyDescent="0.2"/>
    <row r="104" s="40" customFormat="1" x14ac:dyDescent="0.2"/>
    <row r="105" s="40" customFormat="1" x14ac:dyDescent="0.2"/>
    <row r="106" s="40" customFormat="1" x14ac:dyDescent="0.2"/>
    <row r="107" s="40" customFormat="1" x14ac:dyDescent="0.2"/>
    <row r="108" s="40" customFormat="1" x14ac:dyDescent="0.2"/>
    <row r="109" s="40" customFormat="1" x14ac:dyDescent="0.2"/>
    <row r="110" s="40" customFormat="1" x14ac:dyDescent="0.2"/>
    <row r="111" s="40" customFormat="1" x14ac:dyDescent="0.2"/>
    <row r="112" s="40" customFormat="1" x14ac:dyDescent="0.2"/>
    <row r="113" s="40" customFormat="1" x14ac:dyDescent="0.2"/>
    <row r="114" s="40" customFormat="1" x14ac:dyDescent="0.2"/>
    <row r="115" s="40" customFormat="1" x14ac:dyDescent="0.2"/>
    <row r="116" s="40" customFormat="1" x14ac:dyDescent="0.2"/>
    <row r="117" s="40" customFormat="1" x14ac:dyDescent="0.2"/>
    <row r="118" s="40" customFormat="1" x14ac:dyDescent="0.2"/>
    <row r="119" s="40" customFormat="1" x14ac:dyDescent="0.2"/>
    <row r="120" s="40" customFormat="1" x14ac:dyDescent="0.2"/>
    <row r="121" s="40" customFormat="1" x14ac:dyDescent="0.2"/>
    <row r="122" s="40" customFormat="1" x14ac:dyDescent="0.2"/>
    <row r="123" s="40" customFormat="1" x14ac:dyDescent="0.2"/>
    <row r="124" s="40" customFormat="1" x14ac:dyDescent="0.2"/>
    <row r="125" s="40" customFormat="1" x14ac:dyDescent="0.2"/>
    <row r="126" s="40" customFormat="1" x14ac:dyDescent="0.2"/>
    <row r="127" s="40" customFormat="1" x14ac:dyDescent="0.2"/>
    <row r="128" s="40" customFormat="1" x14ac:dyDescent="0.2"/>
    <row r="129" s="40" customFormat="1" x14ac:dyDescent="0.2"/>
    <row r="130" s="40" customFormat="1" x14ac:dyDescent="0.2"/>
    <row r="131" s="40" customFormat="1" x14ac:dyDescent="0.2"/>
    <row r="132" s="40" customFormat="1" x14ac:dyDescent="0.2"/>
    <row r="133" s="40" customFormat="1" x14ac:dyDescent="0.2"/>
    <row r="134" s="40" customFormat="1" x14ac:dyDescent="0.2"/>
    <row r="135" s="40" customFormat="1" x14ac:dyDescent="0.2"/>
    <row r="136" s="40" customFormat="1" x14ac:dyDescent="0.2"/>
    <row r="137" s="40" customFormat="1" x14ac:dyDescent="0.2"/>
    <row r="138" s="40" customFormat="1" x14ac:dyDescent="0.2"/>
    <row r="139" s="40" customFormat="1" x14ac:dyDescent="0.2"/>
    <row r="140" s="40" customFormat="1" x14ac:dyDescent="0.2"/>
    <row r="141" s="40" customFormat="1" x14ac:dyDescent="0.2"/>
    <row r="142" s="40" customFormat="1" x14ac:dyDescent="0.2"/>
    <row r="143" s="40" customFormat="1" x14ac:dyDescent="0.2"/>
    <row r="144" s="40" customFormat="1" x14ac:dyDescent="0.2"/>
    <row r="145" s="40" customFormat="1" x14ac:dyDescent="0.2"/>
    <row r="146" s="40" customFormat="1" x14ac:dyDescent="0.2"/>
    <row r="147" s="40" customFormat="1" x14ac:dyDescent="0.2"/>
  </sheetData>
  <mergeCells count="2">
    <mergeCell ref="K50:N50"/>
    <mergeCell ref="P50:S50"/>
  </mergeCells>
  <phoneticPr fontId="4" type="noConversion"/>
  <pageMargins left="0.75" right="0.75" top="1" bottom="1" header="0.5" footer="0.5"/>
  <pageSetup paperSize="9" scale="3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">
      <c r="B1" s="60" t="s">
        <v>67</v>
      </c>
      <c r="C1" s="60"/>
      <c r="D1" s="64"/>
      <c r="E1" s="64"/>
      <c r="F1" s="64"/>
    </row>
    <row r="2" spans="2:6" x14ac:dyDescent="0.2">
      <c r="B2" s="60" t="s">
        <v>68</v>
      </c>
      <c r="C2" s="60"/>
      <c r="D2" s="64"/>
      <c r="E2" s="64"/>
      <c r="F2" s="64"/>
    </row>
    <row r="3" spans="2:6" x14ac:dyDescent="0.2">
      <c r="B3" s="61"/>
      <c r="C3" s="61"/>
      <c r="D3" s="65"/>
      <c r="E3" s="65"/>
      <c r="F3" s="65"/>
    </row>
    <row r="4" spans="2:6" ht="25.5" x14ac:dyDescent="0.2">
      <c r="B4" s="61" t="s">
        <v>69</v>
      </c>
      <c r="C4" s="61"/>
      <c r="D4" s="65"/>
      <c r="E4" s="65"/>
      <c r="F4" s="65"/>
    </row>
    <row r="5" spans="2:6" x14ac:dyDescent="0.2">
      <c r="B5" s="61"/>
      <c r="C5" s="61"/>
      <c r="D5" s="65"/>
      <c r="E5" s="65"/>
      <c r="F5" s="65"/>
    </row>
    <row r="6" spans="2:6" x14ac:dyDescent="0.2">
      <c r="B6" s="60" t="s">
        <v>70</v>
      </c>
      <c r="C6" s="60"/>
      <c r="D6" s="64"/>
      <c r="E6" s="64" t="s">
        <v>71</v>
      </c>
      <c r="F6" s="64" t="s">
        <v>72</v>
      </c>
    </row>
    <row r="7" spans="2:6" ht="13.5" thickBot="1" x14ac:dyDescent="0.25">
      <c r="B7" s="61"/>
      <c r="C7" s="61"/>
      <c r="D7" s="65"/>
      <c r="E7" s="65"/>
      <c r="F7" s="65"/>
    </row>
    <row r="8" spans="2:6" ht="39" thickBot="1" x14ac:dyDescent="0.25">
      <c r="B8" s="62" t="s">
        <v>73</v>
      </c>
      <c r="C8" s="63"/>
      <c r="D8" s="66"/>
      <c r="E8" s="66">
        <v>8</v>
      </c>
      <c r="F8" s="67" t="s">
        <v>74</v>
      </c>
    </row>
    <row r="9" spans="2:6" x14ac:dyDescent="0.2">
      <c r="B9" s="61"/>
      <c r="C9" s="61"/>
      <c r="D9" s="65"/>
      <c r="E9" s="65"/>
      <c r="F9" s="65"/>
    </row>
    <row r="10" spans="2:6" x14ac:dyDescent="0.2">
      <c r="B10" s="61"/>
      <c r="C10" s="61"/>
      <c r="D10" s="65"/>
      <c r="E10" s="65"/>
      <c r="F1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Lerios</dc:creator>
  <cp:lastModifiedBy>Ted Lerios</cp:lastModifiedBy>
  <cp:lastPrinted>2022-11-17T10:23:57Z</cp:lastPrinted>
  <dcterms:created xsi:type="dcterms:W3CDTF">1996-11-05T10:16:36Z</dcterms:created>
  <dcterms:modified xsi:type="dcterms:W3CDTF">2022-11-18T00:43:42Z</dcterms:modified>
</cp:coreProperties>
</file>