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pos\thesis\matlab\CH6\matlab\"/>
    </mc:Choice>
  </mc:AlternateContent>
  <xr:revisionPtr revIDLastSave="0" documentId="13_ncr:40009_{1DD04B38-1D75-4B87-8C9B-8B9E75BF8CF0}" xr6:coauthVersionLast="47" xr6:coauthVersionMax="47" xr10:uidLastSave="{00000000-0000-0000-0000-000000000000}"/>
  <bookViews>
    <workbookView xWindow="-28920" yWindow="5160" windowWidth="29040" windowHeight="15840"/>
  </bookViews>
  <sheets>
    <sheet name="PFT" sheetId="5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18" i="55" l="1"/>
  <c r="Z117" i="55"/>
  <c r="Z116" i="55"/>
  <c r="Y118" i="55"/>
  <c r="Y117" i="55"/>
  <c r="Y116" i="55"/>
  <c r="X118" i="55"/>
  <c r="X117" i="55"/>
  <c r="X116" i="55"/>
  <c r="W118" i="55"/>
  <c r="W117" i="55"/>
  <c r="W116" i="55"/>
  <c r="V118" i="55"/>
  <c r="V117" i="55"/>
  <c r="V116" i="55"/>
  <c r="U118" i="55"/>
  <c r="U117" i="55"/>
  <c r="U116" i="55"/>
  <c r="T118" i="55"/>
  <c r="T117" i="55"/>
  <c r="T116" i="55"/>
  <c r="S118" i="55"/>
  <c r="S117" i="55"/>
  <c r="S116" i="55"/>
  <c r="Q118" i="55"/>
  <c r="Q117" i="55"/>
  <c r="P118" i="55"/>
  <c r="P117" i="55"/>
  <c r="O118" i="55"/>
  <c r="O117" i="55"/>
  <c r="N118" i="55"/>
  <c r="N117" i="55"/>
  <c r="Q116" i="55"/>
  <c r="P116" i="55"/>
  <c r="O116" i="55"/>
  <c r="N116" i="55"/>
  <c r="D109" i="55"/>
  <c r="C109" i="55"/>
  <c r="C28" i="55"/>
  <c r="C29" i="55"/>
  <c r="C30" i="55"/>
  <c r="C31" i="55"/>
  <c r="C32" i="55"/>
  <c r="C33" i="55"/>
  <c r="C34" i="55"/>
  <c r="C35" i="55"/>
  <c r="C36" i="55"/>
  <c r="C37" i="55"/>
  <c r="C38" i="55"/>
  <c r="C39" i="55"/>
  <c r="C40" i="55"/>
  <c r="C41" i="55"/>
  <c r="C42" i="55"/>
  <c r="C43" i="55"/>
  <c r="C44" i="55"/>
  <c r="C45" i="55"/>
  <c r="C46" i="55"/>
  <c r="C48" i="55"/>
  <c r="C49" i="55"/>
  <c r="C50" i="55"/>
  <c r="C51" i="55"/>
  <c r="C52" i="55"/>
  <c r="C53" i="55"/>
  <c r="C54" i="55"/>
  <c r="C55" i="55"/>
  <c r="C56" i="55"/>
  <c r="C57" i="55"/>
  <c r="C58" i="55"/>
  <c r="C59" i="55"/>
  <c r="C60" i="55"/>
  <c r="C61" i="55"/>
  <c r="C62" i="55"/>
  <c r="C63" i="55"/>
  <c r="C64" i="55"/>
  <c r="C65" i="55"/>
  <c r="C66" i="55"/>
  <c r="C67" i="55"/>
  <c r="C68" i="55"/>
  <c r="C69" i="55"/>
  <c r="C70" i="55"/>
  <c r="C71" i="55"/>
  <c r="C72" i="55"/>
  <c r="C74" i="55"/>
  <c r="C75" i="55"/>
  <c r="C76" i="55"/>
  <c r="C77" i="55"/>
  <c r="C78" i="55"/>
  <c r="C79" i="55"/>
  <c r="C80" i="55"/>
  <c r="C81" i="55"/>
  <c r="C82" i="55"/>
  <c r="C83" i="55"/>
  <c r="C84" i="55"/>
  <c r="C85" i="55"/>
  <c r="C86" i="55"/>
  <c r="C87" i="55"/>
  <c r="C88" i="55"/>
  <c r="C89" i="55"/>
  <c r="C90" i="55"/>
  <c r="C91" i="55"/>
  <c r="C92" i="55"/>
  <c r="C93" i="55"/>
  <c r="C94" i="55"/>
  <c r="C95" i="55"/>
  <c r="C96" i="55"/>
  <c r="C97" i="55"/>
  <c r="C98" i="55"/>
  <c r="C99" i="55"/>
  <c r="C100" i="55"/>
  <c r="C101" i="55"/>
  <c r="C102" i="55"/>
  <c r="C103" i="55"/>
  <c r="C104" i="55"/>
  <c r="C105" i="55"/>
  <c r="C106" i="55"/>
  <c r="C107" i="55"/>
  <c r="C108" i="55"/>
  <c r="C27" i="55"/>
  <c r="C7" i="55"/>
  <c r="C8" i="55"/>
  <c r="C9" i="55"/>
  <c r="C10" i="55"/>
  <c r="C11" i="55"/>
  <c r="C12" i="55"/>
  <c r="C13" i="55"/>
  <c r="C14" i="55"/>
  <c r="C15" i="55"/>
  <c r="C16" i="55"/>
  <c r="C17" i="55"/>
  <c r="C18" i="55"/>
  <c r="C19" i="55"/>
  <c r="C20" i="55"/>
  <c r="C21" i="55"/>
  <c r="C22" i="55"/>
  <c r="C23" i="55"/>
  <c r="C24" i="55"/>
  <c r="C25" i="55"/>
  <c r="C6" i="55"/>
  <c r="F74" i="55"/>
  <c r="F48" i="55"/>
  <c r="F27" i="55"/>
  <c r="F6" i="55"/>
  <c r="Z115" i="55"/>
  <c r="Y115" i="55"/>
  <c r="X115" i="55"/>
  <c r="W115" i="55"/>
  <c r="V115" i="55"/>
  <c r="U115" i="55"/>
  <c r="T115" i="55"/>
  <c r="S115" i="55"/>
  <c r="Q115" i="55"/>
  <c r="P115" i="55"/>
  <c r="O115" i="55"/>
  <c r="N115" i="55"/>
  <c r="I7" i="55"/>
  <c r="J7" i="55"/>
  <c r="K7" i="55"/>
  <c r="L7" i="55"/>
  <c r="I8" i="55"/>
  <c r="J8" i="55"/>
  <c r="K8" i="55"/>
  <c r="L8" i="55"/>
  <c r="I9" i="55"/>
  <c r="J9" i="55"/>
  <c r="K9" i="55"/>
  <c r="L9" i="55"/>
  <c r="I10" i="55"/>
  <c r="J10" i="55"/>
  <c r="K10" i="55"/>
  <c r="L10" i="55"/>
  <c r="I11" i="55"/>
  <c r="J11" i="55"/>
  <c r="K11" i="55"/>
  <c r="L11" i="55"/>
  <c r="I12" i="55"/>
  <c r="J12" i="55"/>
  <c r="K12" i="55"/>
  <c r="L12" i="55"/>
  <c r="I13" i="55"/>
  <c r="J13" i="55"/>
  <c r="K13" i="55"/>
  <c r="L13" i="55"/>
  <c r="I14" i="55"/>
  <c r="J14" i="55"/>
  <c r="K14" i="55"/>
  <c r="L14" i="55"/>
  <c r="I15" i="55"/>
  <c r="J15" i="55"/>
  <c r="K15" i="55"/>
  <c r="L15" i="55"/>
  <c r="I16" i="55"/>
  <c r="J16" i="55"/>
  <c r="K16" i="55"/>
  <c r="L16" i="55"/>
  <c r="I17" i="55"/>
  <c r="J17" i="55"/>
  <c r="K17" i="55"/>
  <c r="L17" i="55"/>
  <c r="I18" i="55"/>
  <c r="J18" i="55"/>
  <c r="K18" i="55"/>
  <c r="L18" i="55"/>
  <c r="I19" i="55"/>
  <c r="J19" i="55"/>
  <c r="K19" i="55"/>
  <c r="L19" i="55"/>
  <c r="I20" i="55"/>
  <c r="J20" i="55"/>
  <c r="K20" i="55"/>
  <c r="L20" i="55"/>
  <c r="I21" i="55"/>
  <c r="J21" i="55"/>
  <c r="K21" i="55"/>
  <c r="L21" i="55"/>
  <c r="I22" i="55"/>
  <c r="J22" i="55"/>
  <c r="K22" i="55"/>
  <c r="L22" i="55"/>
  <c r="I23" i="55"/>
  <c r="J23" i="55"/>
  <c r="K23" i="55"/>
  <c r="L23" i="55"/>
  <c r="I24" i="55"/>
  <c r="J24" i="55"/>
  <c r="K24" i="55"/>
  <c r="L24" i="55"/>
  <c r="I25" i="55"/>
  <c r="J25" i="55"/>
  <c r="K25" i="55"/>
  <c r="L25" i="55"/>
  <c r="I27" i="55"/>
  <c r="J27" i="55"/>
  <c r="K27" i="55"/>
  <c r="L27" i="55"/>
  <c r="I28" i="55"/>
  <c r="J28" i="55"/>
  <c r="K28" i="55"/>
  <c r="L28" i="55"/>
  <c r="I29" i="55"/>
  <c r="J29" i="55"/>
  <c r="K29" i="55"/>
  <c r="L29" i="55"/>
  <c r="I30" i="55"/>
  <c r="J30" i="55"/>
  <c r="K30" i="55"/>
  <c r="L30" i="55"/>
  <c r="I31" i="55"/>
  <c r="J31" i="55"/>
  <c r="K31" i="55"/>
  <c r="L31" i="55"/>
  <c r="I32" i="55"/>
  <c r="J32" i="55"/>
  <c r="K32" i="55"/>
  <c r="L32" i="55"/>
  <c r="I33" i="55"/>
  <c r="J33" i="55"/>
  <c r="K33" i="55"/>
  <c r="L33" i="55"/>
  <c r="I34" i="55"/>
  <c r="J34" i="55"/>
  <c r="K34" i="55"/>
  <c r="L34" i="55"/>
  <c r="I35" i="55"/>
  <c r="J35" i="55"/>
  <c r="K35" i="55"/>
  <c r="L35" i="55"/>
  <c r="I36" i="55"/>
  <c r="J36" i="55"/>
  <c r="K36" i="55"/>
  <c r="L36" i="55"/>
  <c r="I37" i="55"/>
  <c r="J37" i="55"/>
  <c r="K37" i="55"/>
  <c r="L37" i="55"/>
  <c r="I38" i="55"/>
  <c r="J38" i="55"/>
  <c r="K38" i="55"/>
  <c r="L38" i="55"/>
  <c r="I39" i="55"/>
  <c r="J39" i="55"/>
  <c r="K39" i="55"/>
  <c r="L39" i="55"/>
  <c r="I40" i="55"/>
  <c r="J40" i="55"/>
  <c r="K40" i="55"/>
  <c r="L40" i="55"/>
  <c r="I41" i="55"/>
  <c r="J41" i="55"/>
  <c r="K41" i="55"/>
  <c r="L41" i="55"/>
  <c r="I42" i="55"/>
  <c r="J42" i="55"/>
  <c r="K42" i="55"/>
  <c r="L42" i="55"/>
  <c r="I43" i="55"/>
  <c r="J43" i="55"/>
  <c r="K43" i="55"/>
  <c r="L43" i="55"/>
  <c r="I44" i="55"/>
  <c r="J44" i="55"/>
  <c r="K44" i="55"/>
  <c r="L44" i="55"/>
  <c r="I45" i="55"/>
  <c r="J45" i="55"/>
  <c r="K45" i="55"/>
  <c r="L45" i="55"/>
  <c r="I46" i="55"/>
  <c r="J46" i="55"/>
  <c r="K46" i="55"/>
  <c r="L46" i="55"/>
  <c r="I48" i="55"/>
  <c r="J48" i="55"/>
  <c r="K48" i="55"/>
  <c r="L48" i="55"/>
  <c r="I49" i="55"/>
  <c r="J49" i="55"/>
  <c r="K49" i="55"/>
  <c r="L49" i="55"/>
  <c r="I50" i="55"/>
  <c r="J50" i="55"/>
  <c r="K50" i="55"/>
  <c r="L50" i="55"/>
  <c r="I51" i="55"/>
  <c r="J51" i="55"/>
  <c r="K51" i="55"/>
  <c r="L51" i="55"/>
  <c r="I52" i="55"/>
  <c r="J52" i="55"/>
  <c r="K52" i="55"/>
  <c r="L52" i="55"/>
  <c r="I53" i="55"/>
  <c r="J53" i="55"/>
  <c r="K53" i="55"/>
  <c r="L53" i="55"/>
  <c r="I54" i="55"/>
  <c r="J54" i="55"/>
  <c r="K54" i="55"/>
  <c r="L54" i="55"/>
  <c r="I55" i="55"/>
  <c r="J55" i="55"/>
  <c r="K55" i="55"/>
  <c r="L55" i="55"/>
  <c r="I56" i="55"/>
  <c r="J56" i="55"/>
  <c r="K56" i="55"/>
  <c r="L56" i="55"/>
  <c r="I57" i="55"/>
  <c r="J57" i="55"/>
  <c r="K57" i="55"/>
  <c r="L57" i="55"/>
  <c r="I58" i="55"/>
  <c r="J58" i="55"/>
  <c r="K58" i="55"/>
  <c r="L58" i="55"/>
  <c r="I59" i="55"/>
  <c r="J59" i="55"/>
  <c r="K59" i="55"/>
  <c r="L59" i="55"/>
  <c r="I60" i="55"/>
  <c r="J60" i="55"/>
  <c r="K60" i="55"/>
  <c r="L60" i="55"/>
  <c r="I61" i="55"/>
  <c r="J61" i="55"/>
  <c r="K61" i="55"/>
  <c r="L61" i="55"/>
  <c r="I62" i="55"/>
  <c r="J62" i="55"/>
  <c r="K62" i="55"/>
  <c r="L62" i="55"/>
  <c r="I63" i="55"/>
  <c r="J63" i="55"/>
  <c r="K63" i="55"/>
  <c r="L63" i="55"/>
  <c r="I64" i="55"/>
  <c r="J64" i="55"/>
  <c r="K64" i="55"/>
  <c r="L64" i="55"/>
  <c r="I65" i="55"/>
  <c r="J65" i="55"/>
  <c r="K65" i="55"/>
  <c r="L65" i="55"/>
  <c r="I66" i="55"/>
  <c r="J66" i="55"/>
  <c r="K66" i="55"/>
  <c r="L66" i="55"/>
  <c r="I67" i="55"/>
  <c r="J67" i="55"/>
  <c r="K67" i="55"/>
  <c r="L67" i="55"/>
  <c r="I68" i="55"/>
  <c r="J68" i="55"/>
  <c r="K68" i="55"/>
  <c r="L68" i="55"/>
  <c r="I69" i="55"/>
  <c r="J69" i="55"/>
  <c r="K69" i="55"/>
  <c r="L69" i="55"/>
  <c r="I70" i="55"/>
  <c r="J70" i="55"/>
  <c r="K70" i="55"/>
  <c r="L70" i="55"/>
  <c r="I71" i="55"/>
  <c r="J71" i="55"/>
  <c r="K71" i="55"/>
  <c r="L71" i="55"/>
  <c r="I72" i="55"/>
  <c r="J72" i="55"/>
  <c r="K72" i="55"/>
  <c r="L72" i="55"/>
  <c r="I74" i="55"/>
  <c r="J74" i="55"/>
  <c r="K74" i="55"/>
  <c r="L74" i="55"/>
  <c r="I75" i="55"/>
  <c r="J75" i="55"/>
  <c r="K75" i="55"/>
  <c r="L75" i="55"/>
  <c r="I76" i="55"/>
  <c r="J76" i="55"/>
  <c r="K76" i="55"/>
  <c r="L76" i="55"/>
  <c r="I77" i="55"/>
  <c r="J77" i="55"/>
  <c r="K77" i="55"/>
  <c r="L77" i="55"/>
  <c r="I78" i="55"/>
  <c r="J78" i="55"/>
  <c r="K78" i="55"/>
  <c r="L78" i="55"/>
  <c r="I79" i="55"/>
  <c r="J79" i="55"/>
  <c r="K79" i="55"/>
  <c r="L79" i="55"/>
  <c r="I80" i="55"/>
  <c r="J80" i="55"/>
  <c r="K80" i="55"/>
  <c r="L80" i="55"/>
  <c r="I81" i="55"/>
  <c r="J81" i="55"/>
  <c r="K81" i="55"/>
  <c r="L81" i="55"/>
  <c r="I82" i="55"/>
  <c r="J82" i="55"/>
  <c r="K82" i="55"/>
  <c r="L82" i="55"/>
  <c r="I83" i="55"/>
  <c r="J83" i="55"/>
  <c r="K83" i="55"/>
  <c r="L83" i="55"/>
  <c r="I84" i="55"/>
  <c r="J84" i="55"/>
  <c r="K84" i="55"/>
  <c r="L84" i="55"/>
  <c r="I85" i="55"/>
  <c r="J85" i="55"/>
  <c r="K85" i="55"/>
  <c r="L85" i="55"/>
  <c r="I86" i="55"/>
  <c r="J86" i="55"/>
  <c r="K86" i="55"/>
  <c r="L86" i="55"/>
  <c r="I87" i="55"/>
  <c r="J87" i="55"/>
  <c r="K87" i="55"/>
  <c r="L87" i="55"/>
  <c r="I88" i="55"/>
  <c r="J88" i="55"/>
  <c r="K88" i="55"/>
  <c r="L88" i="55"/>
  <c r="I89" i="55"/>
  <c r="J89" i="55"/>
  <c r="K89" i="55"/>
  <c r="L89" i="55"/>
  <c r="I90" i="55"/>
  <c r="J90" i="55"/>
  <c r="K90" i="55"/>
  <c r="L90" i="55"/>
  <c r="I91" i="55"/>
  <c r="J91" i="55"/>
  <c r="K91" i="55"/>
  <c r="L91" i="55"/>
  <c r="I92" i="55"/>
  <c r="J92" i="55"/>
  <c r="K92" i="55"/>
  <c r="L92" i="55"/>
  <c r="I93" i="55"/>
  <c r="J93" i="55"/>
  <c r="K93" i="55"/>
  <c r="L93" i="55"/>
  <c r="I94" i="55"/>
  <c r="J94" i="55"/>
  <c r="K94" i="55"/>
  <c r="L94" i="55"/>
  <c r="I95" i="55"/>
  <c r="J95" i="55"/>
  <c r="K95" i="55"/>
  <c r="L95" i="55"/>
  <c r="I96" i="55"/>
  <c r="J96" i="55"/>
  <c r="K96" i="55"/>
  <c r="L96" i="55"/>
  <c r="I97" i="55"/>
  <c r="J97" i="55"/>
  <c r="K97" i="55"/>
  <c r="L97" i="55"/>
  <c r="I98" i="55"/>
  <c r="J98" i="55"/>
  <c r="K98" i="55"/>
  <c r="L98" i="55"/>
  <c r="I99" i="55"/>
  <c r="J99" i="55"/>
  <c r="K99" i="55"/>
  <c r="L99" i="55"/>
  <c r="I100" i="55"/>
  <c r="J100" i="55"/>
  <c r="K100" i="55"/>
  <c r="L100" i="55"/>
  <c r="I101" i="55"/>
  <c r="J101" i="55"/>
  <c r="K101" i="55"/>
  <c r="L101" i="55"/>
  <c r="I102" i="55"/>
  <c r="J102" i="55"/>
  <c r="K102" i="55"/>
  <c r="L102" i="55"/>
  <c r="I103" i="55"/>
  <c r="J103" i="55"/>
  <c r="K103" i="55"/>
  <c r="L103" i="55"/>
  <c r="I104" i="55"/>
  <c r="J104" i="55"/>
  <c r="K104" i="55"/>
  <c r="L104" i="55"/>
  <c r="I105" i="55"/>
  <c r="J105" i="55"/>
  <c r="K105" i="55"/>
  <c r="L105" i="55"/>
  <c r="I106" i="55"/>
  <c r="J106" i="55"/>
  <c r="K106" i="55"/>
  <c r="L106" i="55"/>
  <c r="I107" i="55"/>
  <c r="J107" i="55"/>
  <c r="K107" i="55"/>
  <c r="L107" i="55"/>
  <c r="I108" i="55"/>
  <c r="J108" i="55"/>
  <c r="K108" i="55"/>
  <c r="L108" i="55"/>
  <c r="L6" i="55"/>
  <c r="K6" i="55"/>
  <c r="J6" i="55"/>
  <c r="I6" i="55"/>
</calcChain>
</file>

<file path=xl/sharedStrings.xml><?xml version="1.0" encoding="utf-8"?>
<sst xmlns="http://schemas.openxmlformats.org/spreadsheetml/2006/main" count="348" uniqueCount="151">
  <si>
    <t>RV%</t>
  </si>
  <si>
    <t>FEV1</t>
  </si>
  <si>
    <t>Kg</t>
  </si>
  <si>
    <t>kPa s /L</t>
  </si>
  <si>
    <t>AM</t>
  </si>
  <si>
    <t>DN</t>
  </si>
  <si>
    <t>FS</t>
  </si>
  <si>
    <t>GM</t>
  </si>
  <si>
    <t>PA</t>
  </si>
  <si>
    <t>SS</t>
  </si>
  <si>
    <t>RC</t>
  </si>
  <si>
    <t>CA</t>
  </si>
  <si>
    <t>SA</t>
  </si>
  <si>
    <t>BL</t>
  </si>
  <si>
    <t>DE</t>
  </si>
  <si>
    <t>DR</t>
  </si>
  <si>
    <t>EG</t>
  </si>
  <si>
    <t>QG</t>
  </si>
  <si>
    <t>08</t>
  </si>
  <si>
    <t>09</t>
  </si>
  <si>
    <t>10</t>
  </si>
  <si>
    <t>11</t>
  </si>
  <si>
    <t>12</t>
  </si>
  <si>
    <t>19</t>
  </si>
  <si>
    <t>33</t>
  </si>
  <si>
    <t>FA</t>
  </si>
  <si>
    <t>BC</t>
  </si>
  <si>
    <t>CR</t>
  </si>
  <si>
    <t>Sex</t>
  </si>
  <si>
    <t>IC</t>
  </si>
  <si>
    <t>ERV</t>
  </si>
  <si>
    <t>VC</t>
  </si>
  <si>
    <t>FVC</t>
  </si>
  <si>
    <t>SRtot</t>
  </si>
  <si>
    <t>Rtot</t>
  </si>
  <si>
    <t>TLC</t>
  </si>
  <si>
    <t>RV</t>
  </si>
  <si>
    <t>ITGV</t>
  </si>
  <si>
    <t>y</t>
  </si>
  <si>
    <t>m</t>
  </si>
  <si>
    <t>L</t>
  </si>
  <si>
    <t>% pred</t>
  </si>
  <si>
    <t>%</t>
  </si>
  <si>
    <t xml:space="preserve">kPa s </t>
  </si>
  <si>
    <t>M</t>
  </si>
  <si>
    <t>-</t>
  </si>
  <si>
    <t>F</t>
  </si>
  <si>
    <t>BA</t>
  </si>
  <si>
    <t>DM</t>
  </si>
  <si>
    <t>GL</t>
  </si>
  <si>
    <t>GA</t>
  </si>
  <si>
    <t>LM</t>
  </si>
  <si>
    <t>MY</t>
  </si>
  <si>
    <t>MX</t>
  </si>
  <si>
    <t>MC</t>
  </si>
  <si>
    <t>PM</t>
  </si>
  <si>
    <t>RP</t>
  </si>
  <si>
    <t>RA</t>
  </si>
  <si>
    <t>SG</t>
  </si>
  <si>
    <t>SQ</t>
  </si>
  <si>
    <t>SC</t>
  </si>
  <si>
    <t>SV</t>
  </si>
  <si>
    <t>VG</t>
  </si>
  <si>
    <t>ND</t>
  </si>
  <si>
    <t>00</t>
  </si>
  <si>
    <t>01</t>
  </si>
  <si>
    <t>04</t>
  </si>
  <si>
    <t>05</t>
  </si>
  <si>
    <t>25</t>
  </si>
  <si>
    <t>26</t>
  </si>
  <si>
    <t>31</t>
  </si>
  <si>
    <t>77</t>
  </si>
  <si>
    <t>81</t>
  </si>
  <si>
    <t>85</t>
  </si>
  <si>
    <t>86</t>
  </si>
  <si>
    <t>87</t>
  </si>
  <si>
    <t>CC</t>
  </si>
  <si>
    <t>DA</t>
  </si>
  <si>
    <t>GB</t>
  </si>
  <si>
    <t>IO</t>
  </si>
  <si>
    <t>LF</t>
  </si>
  <si>
    <t>ZK</t>
  </si>
  <si>
    <t>XG</t>
  </si>
  <si>
    <t>PG</t>
  </si>
  <si>
    <t>06</t>
  </si>
  <si>
    <t>22</t>
  </si>
  <si>
    <t>30</t>
  </si>
  <si>
    <t>58</t>
  </si>
  <si>
    <t>59</t>
  </si>
  <si>
    <t>61</t>
  </si>
  <si>
    <t>63</t>
  </si>
  <si>
    <t>69</t>
  </si>
  <si>
    <t>71</t>
  </si>
  <si>
    <t>72</t>
  </si>
  <si>
    <t>79</t>
  </si>
  <si>
    <t>82</t>
  </si>
  <si>
    <t>83</t>
  </si>
  <si>
    <t>Age</t>
  </si>
  <si>
    <t>Height</t>
  </si>
  <si>
    <t>Weight</t>
  </si>
  <si>
    <t>MF</t>
  </si>
  <si>
    <t>GC</t>
  </si>
  <si>
    <t>GG</t>
  </si>
  <si>
    <t>Code</t>
  </si>
  <si>
    <t>pred. L</t>
  </si>
  <si>
    <t>pred. %</t>
  </si>
  <si>
    <t>pred. kPa s /L</t>
  </si>
  <si>
    <t>pred. kPa s</t>
  </si>
  <si>
    <t>FEV1/FVC</t>
  </si>
  <si>
    <t>mMRC</t>
  </si>
  <si>
    <t>BMI</t>
  </si>
  <si>
    <t>FRC</t>
  </si>
  <si>
    <t>VT</t>
  </si>
  <si>
    <t>MEDIAN</t>
  </si>
  <si>
    <t>IQR</t>
  </si>
  <si>
    <t>Y</t>
  </si>
  <si>
    <t>O</t>
  </si>
  <si>
    <t>NFL</t>
  </si>
  <si>
    <t>FL</t>
  </si>
  <si>
    <t>Q1</t>
  </si>
  <si>
    <t>Q3</t>
  </si>
  <si>
    <t>No of Patients</t>
  </si>
  <si>
    <t># M/F</t>
  </si>
  <si>
    <t>7/3</t>
  </si>
  <si>
    <t>8/2</t>
  </si>
  <si>
    <t>6/4</t>
  </si>
  <si>
    <t>Age MED [IQR]</t>
  </si>
  <si>
    <t>22 [3]</t>
  </si>
  <si>
    <t>69 [2]</t>
  </si>
  <si>
    <t>70 [11]</t>
  </si>
  <si>
    <t>74 [9]</t>
  </si>
  <si>
    <t>BMI MED [IQR]</t>
  </si>
  <si>
    <t>22 [5.1]</t>
  </si>
  <si>
    <t>24 [3.2]</t>
  </si>
  <si>
    <t>26 [4.6]</t>
  </si>
  <si>
    <t>23 [3.8]</t>
  </si>
  <si>
    <t>FRC MED [IQR]</t>
  </si>
  <si>
    <t>3.4 [1]</t>
  </si>
  <si>
    <t>3.6 [0.8]</t>
  </si>
  <si>
    <t>3.7 [1.3]</t>
  </si>
  <si>
    <t>3 [0.9]</t>
  </si>
  <si>
    <t>VT MED [IQR]</t>
  </si>
  <si>
    <t>0.8 [0.9]</t>
  </si>
  <si>
    <t>0.6 [0.7]</t>
  </si>
  <si>
    <t>0.9 [1.1]</t>
  </si>
  <si>
    <t>0.4 [0.5]</t>
  </si>
  <si>
    <t>MALE</t>
  </si>
  <si>
    <t>6-25</t>
  </si>
  <si>
    <t>27-46</t>
  </si>
  <si>
    <t>48-72</t>
  </si>
  <si>
    <t>74-108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</si>
</sst>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97" formatCode="0.0"/>
    <numFmt numFmtId="199" formatCode="_-[$€]\ * #,##0.00_-;\-[$€]\ * #,##0.00_-;_-[$€]\ * &quot;-&quot;??_-;_-@_-"/>
  </numFmts>
  <fonts count="27" x14ac:knownFonts="1">
    <font>
      <sz val="10"/>
      <name val="Arial"/>
    </font>
    <font>
      <sz val="10"/>
      <name val="Arial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</font>
    <font>
      <sz val="10"/>
      <name val="Arial"/>
    </font>
    <font>
      <b/>
      <sz val="10"/>
      <color indexed="8"/>
      <name val="Calibri"/>
      <family val="2"/>
    </font>
    <font>
      <sz val="10"/>
      <name val="Arial"/>
    </font>
    <font>
      <sz val="10"/>
      <color indexed="8"/>
      <name val="Arial"/>
      <family val="2"/>
    </font>
    <font>
      <sz val="10"/>
      <name val="Arial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8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2" borderId="0" applyNumberFormat="0" applyBorder="0" applyAlignment="0" applyProtection="0"/>
    <xf numFmtId="0" fontId="7" fillId="3" borderId="0" applyNumberFormat="0" applyBorder="0" applyAlignment="0" applyProtection="0"/>
    <xf numFmtId="0" fontId="8" fillId="13" borderId="1" applyNumberFormat="0" applyAlignment="0" applyProtection="0"/>
    <xf numFmtId="0" fontId="9" fillId="23" borderId="3" applyNumberFormat="0" applyAlignment="0" applyProtection="0"/>
    <xf numFmtId="19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2" applyNumberFormat="0" applyFill="0" applyAlignment="0" applyProtection="0"/>
    <xf numFmtId="0" fontId="17" fillId="14" borderId="0" applyNumberFormat="0" applyBorder="0" applyAlignment="0" applyProtection="0"/>
    <xf numFmtId="0" fontId="3" fillId="0" borderId="0"/>
    <xf numFmtId="0" fontId="3" fillId="8" borderId="7" applyNumberFormat="0" applyFont="0" applyAlignment="0" applyProtection="0"/>
    <xf numFmtId="0" fontId="18" fillId="13" borderId="8" applyNumberFormat="0" applyAlignment="0" applyProtection="0"/>
    <xf numFmtId="0" fontId="19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Fill="1"/>
    <xf numFmtId="2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97" fontId="2" fillId="0" borderId="0" xfId="0" applyNumberFormat="1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49" fontId="2" fillId="0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2" fontId="2" fillId="0" borderId="10" xfId="0" applyNumberFormat="1" applyFont="1" applyFill="1" applyBorder="1" applyAlignment="1">
      <alignment horizontal="center"/>
    </xf>
    <xf numFmtId="197" fontId="2" fillId="0" borderId="1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197" fontId="2" fillId="0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21" fillId="0" borderId="0" xfId="0" applyNumberFormat="1" applyFont="1" applyFill="1" applyBorder="1" applyAlignment="1">
      <alignment horizontal="center"/>
    </xf>
    <xf numFmtId="197" fontId="3" fillId="0" borderId="0" xfId="0" applyNumberFormat="1" applyFont="1" applyFill="1" applyBorder="1" applyAlignment="1">
      <alignment horizontal="center"/>
    </xf>
    <xf numFmtId="37" fontId="21" fillId="0" borderId="0" xfId="0" applyNumberFormat="1" applyFont="1" applyFill="1" applyBorder="1" applyAlignment="1">
      <alignment horizontal="center"/>
    </xf>
    <xf numFmtId="1" fontId="21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center"/>
    </xf>
    <xf numFmtId="197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197" fontId="22" fillId="0" borderId="0" xfId="0" applyNumberFormat="1" applyFont="1" applyFill="1" applyBorder="1" applyAlignment="1">
      <alignment horizontal="center"/>
    </xf>
    <xf numFmtId="37" fontId="22" fillId="0" borderId="0" xfId="0" applyNumberFormat="1" applyFont="1" applyFill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49" fontId="21" fillId="0" borderId="0" xfId="0" applyNumberFormat="1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center"/>
    </xf>
    <xf numFmtId="0" fontId="24" fillId="0" borderId="0" xfId="0" applyFont="1" applyFill="1"/>
    <xf numFmtId="197" fontId="25" fillId="0" borderId="0" xfId="0" applyNumberFormat="1" applyFont="1" applyFill="1" applyBorder="1" applyAlignment="1">
      <alignment horizontal="center"/>
    </xf>
    <xf numFmtId="1" fontId="26" fillId="0" borderId="0" xfId="0" applyNumberFormat="1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197" fontId="26" fillId="0" borderId="0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1" fillId="0" borderId="0" xfId="0" applyFont="1" applyFill="1"/>
    <xf numFmtId="197" fontId="21" fillId="0" borderId="0" xfId="0" applyNumberFormat="1" applyFont="1" applyFill="1" applyAlignment="1">
      <alignment horizontal="center"/>
    </xf>
    <xf numFmtId="2" fontId="21" fillId="0" borderId="0" xfId="0" applyNumberFormat="1" applyFont="1" applyFill="1"/>
    <xf numFmtId="0" fontId="21" fillId="0" borderId="0" xfId="0" applyFont="1" applyFill="1" applyAlignment="1">
      <alignment horizontal="center"/>
    </xf>
    <xf numFmtId="1" fontId="3" fillId="24" borderId="0" xfId="0" applyNumberFormat="1" applyFont="1" applyFill="1" applyAlignment="1">
      <alignment horizontal="center"/>
    </xf>
    <xf numFmtId="197" fontId="3" fillId="25" borderId="0" xfId="0" applyNumberFormat="1" applyFont="1" applyFill="1" applyAlignment="1">
      <alignment horizontal="center"/>
    </xf>
    <xf numFmtId="197" fontId="3" fillId="26" borderId="0" xfId="0" applyNumberFormat="1" applyFont="1" applyFill="1" applyAlignment="1">
      <alignment horizontal="center"/>
    </xf>
    <xf numFmtId="197" fontId="3" fillId="0" borderId="0" xfId="0" applyNumberFormat="1" applyFont="1" applyAlignment="1">
      <alignment horizontal="center"/>
    </xf>
    <xf numFmtId="0" fontId="21" fillId="0" borderId="0" xfId="0" applyFont="1"/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0" fillId="24" borderId="0" xfId="0" applyFill="1"/>
    <xf numFmtId="0" fontId="21" fillId="24" borderId="0" xfId="0" applyFont="1" applyFill="1"/>
    <xf numFmtId="0" fontId="0" fillId="25" borderId="0" xfId="0" applyFill="1"/>
    <xf numFmtId="0" fontId="21" fillId="25" borderId="0" xfId="0" applyFont="1" applyFill="1"/>
    <xf numFmtId="0" fontId="0" fillId="27" borderId="0" xfId="0" applyFill="1"/>
    <xf numFmtId="0" fontId="21" fillId="27" borderId="0" xfId="0" applyFont="1" applyFill="1"/>
    <xf numFmtId="0" fontId="0" fillId="28" borderId="0" xfId="0" applyFill="1"/>
    <xf numFmtId="0" fontId="21" fillId="28" borderId="0" xfId="0" applyFont="1" applyFill="1"/>
    <xf numFmtId="0" fontId="21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" fontId="21" fillId="0" borderId="0" xfId="0" applyNumberFormat="1" applyFont="1"/>
    <xf numFmtId="197" fontId="21" fillId="24" borderId="0" xfId="0" applyNumberFormat="1" applyFont="1" applyFill="1"/>
    <xf numFmtId="197" fontId="21" fillId="25" borderId="0" xfId="0" applyNumberFormat="1" applyFont="1" applyFill="1"/>
    <xf numFmtId="197" fontId="21" fillId="27" borderId="0" xfId="0" applyNumberFormat="1" applyFont="1" applyFill="1"/>
    <xf numFmtId="197" fontId="21" fillId="28" borderId="0" xfId="0" applyNumberFormat="1" applyFont="1" applyFill="1"/>
    <xf numFmtId="197" fontId="21" fillId="0" borderId="0" xfId="0" applyNumberFormat="1" applyFont="1"/>
    <xf numFmtId="49" fontId="21" fillId="0" borderId="0" xfId="0" applyNumberFormat="1" applyFont="1"/>
    <xf numFmtId="49" fontId="21" fillId="0" borderId="0" xfId="0" applyNumberFormat="1" applyFont="1" applyFill="1"/>
    <xf numFmtId="1" fontId="21" fillId="24" borderId="0" xfId="0" applyNumberFormat="1" applyFont="1" applyFill="1"/>
    <xf numFmtId="1" fontId="21" fillId="25" borderId="0" xfId="0" applyNumberFormat="1" applyFont="1" applyFill="1"/>
    <xf numFmtId="1" fontId="21" fillId="27" borderId="0" xfId="0" applyNumberFormat="1" applyFont="1" applyFill="1"/>
    <xf numFmtId="1" fontId="21" fillId="28" borderId="0" xfId="0" applyNumberFormat="1" applyFont="1" applyFill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uro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 builtinId="20" customBuiltin="1"/>
    <cellStyle name="Linked Cell" xfId="36"/>
    <cellStyle name="Neutral" xfId="37"/>
    <cellStyle name="Normal" xfId="0" builtinId="0"/>
    <cellStyle name="Normale 2" xfId="38"/>
    <cellStyle name="Note" xfId="39"/>
    <cellStyle name="Output" xfId="40" builtinId="21" customBuiltin="1"/>
    <cellStyle name="Title" xfId="41"/>
    <cellStyle name="Total" xfId="42"/>
    <cellStyle name="Warning Text" xfId="4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010205"/>
      <rgbColor rgb="00152935"/>
      <rgbColor rgb="00264A60"/>
      <rgbColor rgb="00E0E0E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7"/>
  <sheetViews>
    <sheetView tabSelected="1" topLeftCell="A93" workbookViewId="0">
      <selection activeCell="S116" sqref="S116"/>
    </sheetView>
  </sheetViews>
  <sheetFormatPr defaultColWidth="8.85546875" defaultRowHeight="12.75" x14ac:dyDescent="0.2"/>
  <cols>
    <col min="1" max="1" width="5.28515625" style="1" bestFit="1" customWidth="1"/>
    <col min="2" max="2" width="3.85546875" style="1" bestFit="1" customWidth="1"/>
    <col min="3" max="4" width="3.85546875" style="1" customWidth="1"/>
    <col min="5" max="5" width="4.28515625" style="1" bestFit="1" customWidth="1"/>
    <col min="6" max="6" width="4.28515625" style="1" customWidth="1"/>
    <col min="7" max="7" width="6.42578125" style="1" bestFit="1" customWidth="1"/>
    <col min="8" max="8" width="7" style="1" bestFit="1" customWidth="1"/>
    <col min="9" max="12" width="7" style="1" customWidth="1"/>
    <col min="13" max="14" width="6.7109375" style="1" bestFit="1" customWidth="1"/>
    <col min="15" max="15" width="5.140625" style="1" bestFit="1" customWidth="1"/>
    <col min="16" max="17" width="6.7109375" style="1" bestFit="1" customWidth="1"/>
    <col min="18" max="18" width="4.5703125" style="1" bestFit="1" customWidth="1"/>
    <col min="19" max="20" width="6.7109375" style="1" bestFit="1" customWidth="1"/>
    <col min="21" max="21" width="4.5703125" style="1" bestFit="1" customWidth="1"/>
    <col min="22" max="23" width="6.7109375" style="1" bestFit="1" customWidth="1"/>
    <col min="24" max="24" width="4.5703125" style="1" bestFit="1" customWidth="1"/>
    <col min="25" max="26" width="6.7109375" style="1" bestFit="1" customWidth="1"/>
    <col min="27" max="27" width="4.28515625" style="1" bestFit="1" customWidth="1"/>
    <col min="28" max="28" width="6.7109375" style="1" bestFit="1" customWidth="1"/>
    <col min="29" max="30" width="9.28515625" style="1" bestFit="1" customWidth="1"/>
    <col min="31" max="31" width="6.7109375" style="1" bestFit="1" customWidth="1"/>
    <col min="32" max="32" width="4.5703125" style="1" bestFit="1" customWidth="1"/>
    <col min="33" max="34" width="6.7109375" style="1" bestFit="1" customWidth="1"/>
    <col min="35" max="35" width="3.5703125" style="1" bestFit="1" customWidth="1"/>
    <col min="36" max="37" width="6.7109375" style="1" bestFit="1" customWidth="1"/>
    <col min="38" max="38" width="5" style="1" bestFit="1" customWidth="1"/>
    <col min="39" max="39" width="6.7109375" style="1" bestFit="1" customWidth="1"/>
    <col min="40" max="40" width="12.42578125" style="1" bestFit="1" customWidth="1"/>
    <col min="41" max="41" width="7.5703125" style="1" bestFit="1" customWidth="1"/>
    <col min="42" max="42" width="6.7109375" style="1" bestFit="1" customWidth="1"/>
    <col min="43" max="43" width="10.28515625" style="1" bestFit="1" customWidth="1"/>
    <col min="44" max="44" width="5.7109375" style="1" bestFit="1" customWidth="1"/>
    <col min="45" max="45" width="6.7109375" style="1" bestFit="1" customWidth="1"/>
    <col min="46" max="16384" width="8.85546875" style="1"/>
  </cols>
  <sheetData>
    <row r="1" spans="1:45" s="3" customFormat="1" ht="15" x14ac:dyDescent="0.25">
      <c r="A1" s="5"/>
      <c r="B1" s="4"/>
      <c r="C1" s="4"/>
      <c r="D1" s="4"/>
      <c r="E1" s="7"/>
      <c r="F1" s="7"/>
      <c r="G1" s="8"/>
      <c r="H1" s="7"/>
      <c r="I1" s="7"/>
      <c r="J1" s="7"/>
      <c r="K1" s="7"/>
      <c r="L1" s="7"/>
      <c r="M1" s="7"/>
      <c r="N1" s="9"/>
      <c r="O1" s="9"/>
      <c r="P1" s="9"/>
      <c r="Q1" s="8"/>
      <c r="R1" s="8"/>
      <c r="S1" s="9"/>
      <c r="T1" s="9"/>
      <c r="U1" s="9"/>
      <c r="V1" s="9"/>
      <c r="W1" s="9"/>
      <c r="X1" s="9"/>
      <c r="Y1" s="7"/>
      <c r="Z1" s="9"/>
      <c r="AA1" s="9"/>
      <c r="AB1" s="9"/>
      <c r="AC1" s="9"/>
      <c r="AD1" s="9"/>
      <c r="AE1" s="8"/>
      <c r="AF1" s="8"/>
      <c r="AG1" s="7"/>
      <c r="AH1" s="9"/>
      <c r="AI1" s="9"/>
      <c r="AJ1" s="9"/>
      <c r="AK1" s="8"/>
      <c r="AL1" s="8"/>
      <c r="AM1" s="7"/>
      <c r="AN1" s="8"/>
      <c r="AO1" s="8"/>
      <c r="AP1" s="7"/>
      <c r="AQ1" s="8"/>
      <c r="AR1" s="8"/>
      <c r="AS1" s="7"/>
    </row>
    <row r="2" spans="1:45" s="3" customFormat="1" ht="15" x14ac:dyDescent="0.25">
      <c r="A2" s="5"/>
      <c r="B2" s="4"/>
      <c r="C2" s="4"/>
      <c r="D2" s="4"/>
      <c r="E2" s="7"/>
      <c r="F2" s="7"/>
      <c r="G2" s="8"/>
      <c r="H2" s="7"/>
      <c r="I2" s="7"/>
      <c r="J2" s="7"/>
      <c r="K2" s="7"/>
      <c r="L2" s="7"/>
      <c r="M2" s="7"/>
      <c r="N2" s="9"/>
      <c r="O2" s="9"/>
      <c r="P2" s="9"/>
      <c r="Q2" s="8"/>
      <c r="R2" s="8"/>
      <c r="S2" s="9"/>
      <c r="T2" s="9"/>
      <c r="U2" s="9"/>
      <c r="V2" s="9"/>
      <c r="W2" s="9"/>
      <c r="X2" s="9"/>
      <c r="Y2" s="7"/>
      <c r="Z2" s="9"/>
      <c r="AA2" s="9"/>
      <c r="AB2" s="9"/>
      <c r="AC2" s="9"/>
      <c r="AD2" s="9"/>
      <c r="AE2" s="8"/>
      <c r="AF2" s="8"/>
      <c r="AG2" s="7"/>
      <c r="AH2" s="9"/>
      <c r="AI2" s="9"/>
      <c r="AJ2" s="9"/>
      <c r="AK2" s="8"/>
      <c r="AL2" s="8"/>
      <c r="AM2" s="7"/>
      <c r="AN2" s="8"/>
      <c r="AO2" s="8"/>
      <c r="AP2" s="7"/>
      <c r="AQ2" s="8"/>
      <c r="AR2" s="8"/>
      <c r="AS2" s="7"/>
    </row>
    <row r="3" spans="1:45" s="3" customFormat="1" ht="15.75" thickBot="1" x14ac:dyDescent="0.3">
      <c r="A3" s="11" t="s">
        <v>103</v>
      </c>
      <c r="B3" s="10" t="s">
        <v>28</v>
      </c>
      <c r="C3" s="10" t="s">
        <v>146</v>
      </c>
      <c r="D3" s="10"/>
      <c r="E3" s="12" t="s">
        <v>97</v>
      </c>
      <c r="F3" s="12"/>
      <c r="G3" s="13" t="s">
        <v>98</v>
      </c>
      <c r="H3" s="12" t="s">
        <v>99</v>
      </c>
      <c r="I3" s="12" t="s">
        <v>110</v>
      </c>
      <c r="J3" s="12" t="s">
        <v>111</v>
      </c>
      <c r="K3" s="12" t="s">
        <v>112</v>
      </c>
      <c r="L3" s="12" t="s">
        <v>31</v>
      </c>
      <c r="M3" s="12" t="s">
        <v>109</v>
      </c>
      <c r="N3" s="14" t="s">
        <v>1</v>
      </c>
      <c r="O3" s="14" t="s">
        <v>1</v>
      </c>
      <c r="P3" s="12" t="s">
        <v>1</v>
      </c>
      <c r="Q3" s="13" t="s">
        <v>29</v>
      </c>
      <c r="R3" s="13" t="s">
        <v>29</v>
      </c>
      <c r="S3" s="12" t="s">
        <v>29</v>
      </c>
      <c r="T3" s="14" t="s">
        <v>30</v>
      </c>
      <c r="U3" s="14" t="s">
        <v>30</v>
      </c>
      <c r="V3" s="12" t="s">
        <v>30</v>
      </c>
      <c r="W3" s="14" t="s">
        <v>31</v>
      </c>
      <c r="X3" s="14" t="s">
        <v>31</v>
      </c>
      <c r="Y3" s="14" t="s">
        <v>31</v>
      </c>
      <c r="Z3" s="14" t="s">
        <v>32</v>
      </c>
      <c r="AA3" s="14" t="s">
        <v>32</v>
      </c>
      <c r="AB3" s="12" t="s">
        <v>32</v>
      </c>
      <c r="AC3" s="12" t="s">
        <v>108</v>
      </c>
      <c r="AD3" s="12" t="s">
        <v>108</v>
      </c>
      <c r="AE3" s="13" t="s">
        <v>35</v>
      </c>
      <c r="AF3" s="13" t="s">
        <v>35</v>
      </c>
      <c r="AG3" s="12" t="s">
        <v>35</v>
      </c>
      <c r="AH3" s="14" t="s">
        <v>36</v>
      </c>
      <c r="AI3" s="14" t="s">
        <v>36</v>
      </c>
      <c r="AJ3" s="12" t="s">
        <v>0</v>
      </c>
      <c r="AK3" s="13" t="s">
        <v>37</v>
      </c>
      <c r="AL3" s="13" t="s">
        <v>37</v>
      </c>
      <c r="AM3" s="12" t="s">
        <v>37</v>
      </c>
      <c r="AN3" s="13" t="s">
        <v>34</v>
      </c>
      <c r="AO3" s="13" t="s">
        <v>34</v>
      </c>
      <c r="AP3" s="12" t="s">
        <v>34</v>
      </c>
      <c r="AQ3" s="13" t="s">
        <v>33</v>
      </c>
      <c r="AR3" s="13" t="s">
        <v>33</v>
      </c>
      <c r="AS3" s="12" t="s">
        <v>33</v>
      </c>
    </row>
    <row r="4" spans="1:45" s="3" customFormat="1" ht="15" x14ac:dyDescent="0.25">
      <c r="A4" s="6"/>
      <c r="E4" s="15" t="s">
        <v>38</v>
      </c>
      <c r="F4" s="15"/>
      <c r="G4" s="2" t="s">
        <v>39</v>
      </c>
      <c r="H4" s="15" t="s">
        <v>2</v>
      </c>
      <c r="I4" s="15"/>
      <c r="J4" s="15"/>
      <c r="K4" s="15"/>
      <c r="L4" s="15"/>
      <c r="M4" s="15"/>
      <c r="N4" s="16" t="s">
        <v>104</v>
      </c>
      <c r="O4" s="16" t="s">
        <v>40</v>
      </c>
      <c r="P4" s="15" t="s">
        <v>41</v>
      </c>
      <c r="Q4" s="2" t="s">
        <v>104</v>
      </c>
      <c r="R4" s="2" t="s">
        <v>40</v>
      </c>
      <c r="S4" s="15" t="s">
        <v>41</v>
      </c>
      <c r="T4" s="16" t="s">
        <v>104</v>
      </c>
      <c r="U4" s="16" t="s">
        <v>40</v>
      </c>
      <c r="V4" s="15" t="s">
        <v>41</v>
      </c>
      <c r="W4" s="16" t="s">
        <v>104</v>
      </c>
      <c r="X4" s="16" t="s">
        <v>40</v>
      </c>
      <c r="Y4" s="15" t="s">
        <v>41</v>
      </c>
      <c r="Z4" s="16" t="s">
        <v>104</v>
      </c>
      <c r="AA4" s="16" t="s">
        <v>40</v>
      </c>
      <c r="AB4" s="15" t="s">
        <v>41</v>
      </c>
      <c r="AC4" s="15" t="s">
        <v>105</v>
      </c>
      <c r="AD4" s="15" t="s">
        <v>42</v>
      </c>
      <c r="AE4" s="2" t="s">
        <v>104</v>
      </c>
      <c r="AF4" s="2" t="s">
        <v>40</v>
      </c>
      <c r="AG4" s="15" t="s">
        <v>41</v>
      </c>
      <c r="AH4" s="16" t="s">
        <v>104</v>
      </c>
      <c r="AI4" s="16" t="s">
        <v>40</v>
      </c>
      <c r="AJ4" s="15" t="s">
        <v>41</v>
      </c>
      <c r="AK4" s="2" t="s">
        <v>104</v>
      </c>
      <c r="AL4" s="2" t="s">
        <v>40</v>
      </c>
      <c r="AM4" s="15" t="s">
        <v>41</v>
      </c>
      <c r="AN4" s="2" t="s">
        <v>106</v>
      </c>
      <c r="AO4" s="2" t="s">
        <v>3</v>
      </c>
      <c r="AP4" s="15" t="s">
        <v>41</v>
      </c>
      <c r="AQ4" s="2" t="s">
        <v>107</v>
      </c>
      <c r="AR4" s="2" t="s">
        <v>43</v>
      </c>
      <c r="AS4" s="15" t="s">
        <v>41</v>
      </c>
    </row>
    <row r="5" spans="1:45" s="3" customFormat="1" ht="15" x14ac:dyDescent="0.25">
      <c r="A5" s="5"/>
      <c r="B5" s="4"/>
      <c r="C5" s="4"/>
      <c r="D5" s="4"/>
      <c r="E5" s="7"/>
      <c r="F5" s="7"/>
      <c r="G5" s="8"/>
      <c r="H5" s="7"/>
      <c r="I5" s="7"/>
      <c r="J5" s="7"/>
      <c r="K5" s="7"/>
      <c r="L5" s="7"/>
      <c r="M5" s="7"/>
      <c r="N5" s="9"/>
      <c r="O5" s="9"/>
      <c r="P5" s="7"/>
      <c r="Q5" s="8"/>
      <c r="R5" s="8"/>
      <c r="S5" s="7"/>
      <c r="T5" s="9"/>
      <c r="U5" s="9"/>
      <c r="V5" s="7"/>
      <c r="W5" s="9"/>
      <c r="X5" s="9"/>
      <c r="Y5" s="7"/>
      <c r="Z5" s="9"/>
      <c r="AA5" s="9"/>
      <c r="AB5" s="7"/>
      <c r="AC5" s="7"/>
      <c r="AD5" s="7"/>
      <c r="AE5" s="8"/>
      <c r="AF5" s="8"/>
      <c r="AG5" s="7"/>
      <c r="AH5" s="9"/>
      <c r="AI5" s="9"/>
      <c r="AJ5" s="7"/>
      <c r="AK5" s="8"/>
      <c r="AL5" s="8"/>
      <c r="AM5" s="7"/>
      <c r="AN5" s="8"/>
      <c r="AO5" s="8"/>
      <c r="AP5" s="7"/>
      <c r="AQ5" s="8"/>
      <c r="AR5" s="8"/>
      <c r="AS5" s="7"/>
    </row>
    <row r="6" spans="1:45" s="26" customFormat="1" x14ac:dyDescent="0.2">
      <c r="A6" s="20" t="s">
        <v>4</v>
      </c>
      <c r="B6" s="20" t="s">
        <v>44</v>
      </c>
      <c r="C6" s="20">
        <f>IF(B6="M",1,0)</f>
        <v>1</v>
      </c>
      <c r="D6" s="20"/>
      <c r="E6" s="17">
        <v>20</v>
      </c>
      <c r="F6" s="17">
        <f>MEDIAN(E6:E25)</f>
        <v>22</v>
      </c>
      <c r="G6" s="21">
        <v>1.85</v>
      </c>
      <c r="H6" s="17">
        <v>55</v>
      </c>
      <c r="I6" s="47">
        <f>(H6)/(G6^2)</f>
        <v>16.070124178232284</v>
      </c>
      <c r="J6" s="48">
        <f t="shared" ref="J6" si="0">U6+AH6</f>
        <v>3.5315000000000003</v>
      </c>
      <c r="K6" s="49">
        <f t="shared" ref="K6" si="1">AF6-(U6+AI6)</f>
        <v>3.6799999999999997</v>
      </c>
      <c r="L6" s="50">
        <f>Q6+T6</f>
        <v>6.0727000000000011</v>
      </c>
      <c r="M6" s="17" t="s">
        <v>45</v>
      </c>
      <c r="N6" s="22">
        <v>4.884850000000001</v>
      </c>
      <c r="O6" s="23">
        <v>5</v>
      </c>
      <c r="P6" s="24">
        <v>102.357288350717</v>
      </c>
      <c r="Q6" s="22">
        <v>4.189700000000002</v>
      </c>
      <c r="R6" s="23">
        <v>3.69</v>
      </c>
      <c r="S6" s="24">
        <v>88.073131727808629</v>
      </c>
      <c r="T6" s="22">
        <v>1.8829999999999993</v>
      </c>
      <c r="U6" s="23">
        <v>1.9</v>
      </c>
      <c r="V6" s="25">
        <v>100.90281465746153</v>
      </c>
      <c r="W6" s="22">
        <v>6.0765499999999992</v>
      </c>
      <c r="X6" s="22">
        <v>5.58</v>
      </c>
      <c r="Y6" s="25">
        <v>91.828422377829526</v>
      </c>
      <c r="Z6" s="22">
        <v>5.78545</v>
      </c>
      <c r="AA6" s="23">
        <v>5.52</v>
      </c>
      <c r="AB6" s="24">
        <v>95.41176572263177</v>
      </c>
      <c r="AC6" s="24">
        <v>86.87885</v>
      </c>
      <c r="AD6" s="25">
        <v>90.579710144927532</v>
      </c>
      <c r="AE6" s="22">
        <v>7.704200000000001</v>
      </c>
      <c r="AF6" s="23">
        <v>8.77</v>
      </c>
      <c r="AG6" s="25">
        <v>113.83401261649489</v>
      </c>
      <c r="AH6" s="22">
        <v>1.6315000000000002</v>
      </c>
      <c r="AI6" s="23">
        <v>3.19</v>
      </c>
      <c r="AJ6" s="25">
        <v>195.52558994790067</v>
      </c>
      <c r="AK6" s="22">
        <v>3.5144999999999995</v>
      </c>
      <c r="AL6" s="23">
        <v>5.08</v>
      </c>
      <c r="AM6" s="25">
        <v>144.54403186797555</v>
      </c>
      <c r="AN6" s="22">
        <v>0.3</v>
      </c>
      <c r="AO6" s="21">
        <v>0.15</v>
      </c>
      <c r="AP6" s="25">
        <v>50</v>
      </c>
      <c r="AQ6" s="22">
        <v>1.18</v>
      </c>
      <c r="AR6" s="21">
        <v>0.82</v>
      </c>
      <c r="AS6" s="25">
        <v>69.491525423728817</v>
      </c>
    </row>
    <row r="7" spans="1:45" s="26" customFormat="1" x14ac:dyDescent="0.2">
      <c r="A7" s="17" t="s">
        <v>26</v>
      </c>
      <c r="B7" s="27" t="s">
        <v>44</v>
      </c>
      <c r="C7" s="20">
        <f t="shared" ref="C7:C25" si="2">IF(B7="M",1,0)</f>
        <v>1</v>
      </c>
      <c r="D7" s="27"/>
      <c r="E7" s="17">
        <v>20</v>
      </c>
      <c r="F7" s="17"/>
      <c r="G7" s="21">
        <v>1.84</v>
      </c>
      <c r="H7" s="17">
        <v>72</v>
      </c>
      <c r="I7" s="47">
        <f t="shared" ref="I7:I70" si="3">(H7)/(G7^2)</f>
        <v>21.266540642722116</v>
      </c>
      <c r="J7" s="48">
        <f t="shared" ref="J7:J70" si="4">U7+AH7</f>
        <v>3.7683999999999997</v>
      </c>
      <c r="K7" s="49">
        <f t="shared" ref="K7:K70" si="5">AF7-(U7+AI7)</f>
        <v>3.6000000000000005</v>
      </c>
      <c r="L7" s="50">
        <f t="shared" ref="L7:L70" si="6">Q7+T7</f>
        <v>6.0058799999999994</v>
      </c>
      <c r="M7" s="17" t="s">
        <v>45</v>
      </c>
      <c r="N7" s="22">
        <v>4.8418400000000004</v>
      </c>
      <c r="O7" s="23">
        <v>5.25</v>
      </c>
      <c r="P7" s="24">
        <v>108.4298531136923</v>
      </c>
      <c r="Q7" s="22">
        <v>4.1332599999999999</v>
      </c>
      <c r="R7" s="23">
        <v>3.74</v>
      </c>
      <c r="S7" s="24">
        <v>90.485476355225671</v>
      </c>
      <c r="T7" s="22">
        <v>1.8726199999999993</v>
      </c>
      <c r="U7" s="23">
        <v>2.15</v>
      </c>
      <c r="V7" s="25">
        <v>114.81240187544728</v>
      </c>
      <c r="W7" s="22">
        <v>6.0155200000000004</v>
      </c>
      <c r="X7" s="22">
        <v>5.75</v>
      </c>
      <c r="Y7" s="25">
        <v>95.586083996063508</v>
      </c>
      <c r="Z7" s="22">
        <v>5.7278799999999999</v>
      </c>
      <c r="AA7" s="23">
        <v>5.86</v>
      </c>
      <c r="AB7" s="24">
        <v>102.30661256869907</v>
      </c>
      <c r="AC7" s="24">
        <v>86.88064</v>
      </c>
      <c r="AD7" s="25">
        <v>89.590443686006822</v>
      </c>
      <c r="AE7" s="22">
        <v>7.6242799999999997</v>
      </c>
      <c r="AF7" s="23">
        <v>8.56</v>
      </c>
      <c r="AG7" s="25">
        <v>112.27289658826803</v>
      </c>
      <c r="AH7" s="22">
        <v>1.6184000000000001</v>
      </c>
      <c r="AI7" s="23">
        <v>2.81</v>
      </c>
      <c r="AJ7" s="25">
        <v>173.62827483934751</v>
      </c>
      <c r="AK7" s="22">
        <v>3.4910199999999993</v>
      </c>
      <c r="AL7" s="23">
        <v>4.9000000000000004</v>
      </c>
      <c r="AM7" s="25">
        <v>140.36012397522791</v>
      </c>
      <c r="AN7" s="22">
        <v>0.3</v>
      </c>
      <c r="AO7" s="21">
        <v>0.15</v>
      </c>
      <c r="AP7" s="25">
        <v>50</v>
      </c>
      <c r="AQ7" s="22">
        <v>1.18</v>
      </c>
      <c r="AR7" s="21">
        <v>0.81</v>
      </c>
      <c r="AS7" s="25">
        <v>68.644067796610173</v>
      </c>
    </row>
    <row r="8" spans="1:45" s="26" customFormat="1" x14ac:dyDescent="0.2">
      <c r="A8" s="20" t="s">
        <v>13</v>
      </c>
      <c r="B8" s="20" t="s">
        <v>46</v>
      </c>
      <c r="C8" s="20">
        <f t="shared" si="2"/>
        <v>0</v>
      </c>
      <c r="D8" s="20"/>
      <c r="E8" s="17">
        <v>20</v>
      </c>
      <c r="F8" s="17"/>
      <c r="G8" s="21">
        <v>1.76</v>
      </c>
      <c r="H8" s="17">
        <v>65</v>
      </c>
      <c r="I8" s="47">
        <f t="shared" si="3"/>
        <v>20.983987603305785</v>
      </c>
      <c r="J8" s="48">
        <f t="shared" si="4"/>
        <v>3.09612</v>
      </c>
      <c r="K8" s="49">
        <f t="shared" si="5"/>
        <v>2.4799999999999995</v>
      </c>
      <c r="L8" s="50">
        <f t="shared" si="6"/>
        <v>4.3224000000000018</v>
      </c>
      <c r="M8" s="17" t="s">
        <v>45</v>
      </c>
      <c r="N8" s="22">
        <v>3.8532800000000007</v>
      </c>
      <c r="O8" s="23">
        <v>3.75</v>
      </c>
      <c r="P8" s="24">
        <v>97.319686085620546</v>
      </c>
      <c r="Q8" s="22">
        <v>2.8603200000000006</v>
      </c>
      <c r="R8" s="23">
        <v>2.4700000000000002</v>
      </c>
      <c r="S8" s="24">
        <v>86.353974380488879</v>
      </c>
      <c r="T8" s="22">
        <v>1.4620800000000007</v>
      </c>
      <c r="U8" s="23">
        <v>1.59</v>
      </c>
      <c r="V8" s="25">
        <v>108.74917925147729</v>
      </c>
      <c r="W8" s="22">
        <v>4.4446399999999988</v>
      </c>
      <c r="X8" s="22">
        <v>4.07</v>
      </c>
      <c r="Y8" s="25">
        <v>91.570970877281439</v>
      </c>
      <c r="Z8" s="22">
        <v>4.3827599999999993</v>
      </c>
      <c r="AA8" s="23">
        <v>4.05</v>
      </c>
      <c r="AB8" s="24">
        <v>92.407524025956249</v>
      </c>
      <c r="AC8" s="24">
        <v>88.762079999999997</v>
      </c>
      <c r="AD8" s="25">
        <v>92.592592592592595</v>
      </c>
      <c r="AE8" s="22">
        <v>5.828520000000001</v>
      </c>
      <c r="AF8" s="23">
        <v>5.34</v>
      </c>
      <c r="AG8" s="25">
        <v>91.618455456959893</v>
      </c>
      <c r="AH8" s="22">
        <v>1.5061199999999997</v>
      </c>
      <c r="AI8" s="23">
        <v>1.27</v>
      </c>
      <c r="AJ8" s="25">
        <v>84.322630334900296</v>
      </c>
      <c r="AK8" s="22">
        <v>2.9682000000000004</v>
      </c>
      <c r="AL8" s="23">
        <v>2.87</v>
      </c>
      <c r="AM8" s="25">
        <v>96.691597601239792</v>
      </c>
      <c r="AN8" s="22">
        <v>0.3</v>
      </c>
      <c r="AO8" s="21">
        <v>0.22</v>
      </c>
      <c r="AP8" s="25">
        <v>73.333333333333343</v>
      </c>
      <c r="AQ8" s="22">
        <v>0.96</v>
      </c>
      <c r="AR8" s="21">
        <v>0.73</v>
      </c>
      <c r="AS8" s="25">
        <v>76.041666666666657</v>
      </c>
    </row>
    <row r="9" spans="1:45" s="26" customFormat="1" x14ac:dyDescent="0.2">
      <c r="A9" s="20" t="s">
        <v>25</v>
      </c>
      <c r="B9" s="20" t="s">
        <v>44</v>
      </c>
      <c r="C9" s="20">
        <f t="shared" si="2"/>
        <v>1</v>
      </c>
      <c r="D9" s="20"/>
      <c r="E9" s="17">
        <v>22</v>
      </c>
      <c r="F9" s="17"/>
      <c r="G9" s="21">
        <v>1.75</v>
      </c>
      <c r="H9" s="17">
        <v>70</v>
      </c>
      <c r="I9" s="47">
        <f t="shared" si="3"/>
        <v>22.857142857142858</v>
      </c>
      <c r="J9" s="48">
        <f t="shared" si="4"/>
        <v>3.3745000000000003</v>
      </c>
      <c r="K9" s="49">
        <f t="shared" si="5"/>
        <v>3.96</v>
      </c>
      <c r="L9" s="50">
        <f t="shared" si="6"/>
        <v>5.3605</v>
      </c>
      <c r="M9" s="17" t="s">
        <v>45</v>
      </c>
      <c r="N9" s="22">
        <v>4.3967499999999999</v>
      </c>
      <c r="O9" s="23">
        <v>4.3899999999999997</v>
      </c>
      <c r="P9" s="24">
        <v>99.846477511798483</v>
      </c>
      <c r="Q9" s="22">
        <v>3.6073</v>
      </c>
      <c r="R9" s="23">
        <v>3.96</v>
      </c>
      <c r="S9" s="24">
        <v>109.77739583622099</v>
      </c>
      <c r="T9" s="22">
        <v>1.7532000000000003</v>
      </c>
      <c r="U9" s="23">
        <v>1.83</v>
      </c>
      <c r="V9" s="25">
        <v>104.38056125941135</v>
      </c>
      <c r="W9" s="22">
        <v>5.4102499999999996</v>
      </c>
      <c r="X9" s="22">
        <v>5.79</v>
      </c>
      <c r="Y9" s="25">
        <v>107.0190841458343</v>
      </c>
      <c r="Z9" s="22">
        <v>5.1577499999999992</v>
      </c>
      <c r="AA9" s="23">
        <v>5.79</v>
      </c>
      <c r="AB9" s="24">
        <v>112.25825214483061</v>
      </c>
      <c r="AC9" s="24">
        <v>86.896749999999997</v>
      </c>
      <c r="AD9" s="25">
        <v>75.82037996545769</v>
      </c>
      <c r="AE9" s="22">
        <v>6.9050000000000002</v>
      </c>
      <c r="AF9" s="23">
        <v>7.72</v>
      </c>
      <c r="AG9" s="25">
        <v>111.80304127443881</v>
      </c>
      <c r="AH9" s="22">
        <v>1.5445</v>
      </c>
      <c r="AI9" s="23">
        <v>1.93</v>
      </c>
      <c r="AJ9" s="25">
        <v>124.95953382971837</v>
      </c>
      <c r="AK9" s="22">
        <v>3.2977000000000003</v>
      </c>
      <c r="AL9" s="23">
        <v>3.91</v>
      </c>
      <c r="AM9" s="25">
        <v>118.56748642993603</v>
      </c>
      <c r="AN9" s="22">
        <v>0.3</v>
      </c>
      <c r="AO9" s="21">
        <v>0.26</v>
      </c>
      <c r="AP9" s="25">
        <v>86.666666666666671</v>
      </c>
      <c r="AQ9" s="22">
        <v>1.18</v>
      </c>
      <c r="AR9" s="21">
        <v>1.1200000000000001</v>
      </c>
      <c r="AS9" s="25">
        <v>94.915254237288153</v>
      </c>
    </row>
    <row r="10" spans="1:45" s="26" customFormat="1" x14ac:dyDescent="0.2">
      <c r="A10" s="20" t="s">
        <v>6</v>
      </c>
      <c r="B10" s="20" t="s">
        <v>44</v>
      </c>
      <c r="C10" s="20">
        <f t="shared" si="2"/>
        <v>1</v>
      </c>
      <c r="D10" s="20"/>
      <c r="E10" s="17">
        <v>23</v>
      </c>
      <c r="F10" s="17"/>
      <c r="G10" s="21">
        <v>1.79</v>
      </c>
      <c r="H10" s="17">
        <v>95</v>
      </c>
      <c r="I10" s="47">
        <f t="shared" si="3"/>
        <v>29.64951156330951</v>
      </c>
      <c r="J10" s="48">
        <f t="shared" si="4"/>
        <v>3.4089</v>
      </c>
      <c r="K10" s="49">
        <f t="shared" si="5"/>
        <v>4.6100000000000003</v>
      </c>
      <c r="L10" s="50">
        <f t="shared" si="6"/>
        <v>5.6057800000000002</v>
      </c>
      <c r="M10" s="17" t="s">
        <v>45</v>
      </c>
      <c r="N10" s="22">
        <v>4.5397900000000009</v>
      </c>
      <c r="O10" s="23">
        <v>5.04</v>
      </c>
      <c r="P10" s="24">
        <v>111.01835106910229</v>
      </c>
      <c r="Q10" s="22">
        <v>3.8240600000000007</v>
      </c>
      <c r="R10" s="23">
        <v>4.2699999999999996</v>
      </c>
      <c r="S10" s="24">
        <v>111.66142790646587</v>
      </c>
      <c r="T10" s="22">
        <v>1.7817199999999993</v>
      </c>
      <c r="U10" s="23">
        <v>1.79</v>
      </c>
      <c r="V10" s="25">
        <v>100.46471948454308</v>
      </c>
      <c r="W10" s="22">
        <v>5.6263699999999996</v>
      </c>
      <c r="X10" s="22">
        <v>6.4</v>
      </c>
      <c r="Y10" s="25">
        <v>113.75007331547695</v>
      </c>
      <c r="Z10" s="22">
        <v>5.3620299999999999</v>
      </c>
      <c r="AA10" s="23">
        <v>5.94</v>
      </c>
      <c r="AB10" s="24">
        <v>110.77894006560949</v>
      </c>
      <c r="AC10" s="24">
        <v>86.889589999999998</v>
      </c>
      <c r="AD10" s="25">
        <v>84.848484848484844</v>
      </c>
      <c r="AE10" s="22">
        <v>7.2246800000000002</v>
      </c>
      <c r="AF10" s="23">
        <v>7.49</v>
      </c>
      <c r="AG10" s="25">
        <v>103.67241178848059</v>
      </c>
      <c r="AH10" s="22">
        <v>1.6189000000000002</v>
      </c>
      <c r="AI10" s="23">
        <v>1.0900000000000001</v>
      </c>
      <c r="AJ10" s="25">
        <v>67.329668293285565</v>
      </c>
      <c r="AK10" s="22">
        <v>3.4006199999999995</v>
      </c>
      <c r="AL10" s="23">
        <v>2.88</v>
      </c>
      <c r="AM10" s="25">
        <v>84.690438802336061</v>
      </c>
      <c r="AN10" s="22">
        <v>0.3</v>
      </c>
      <c r="AO10" s="21">
        <v>0.23</v>
      </c>
      <c r="AP10" s="25">
        <v>76.666666666666671</v>
      </c>
      <c r="AQ10" s="22">
        <v>1.18</v>
      </c>
      <c r="AR10" s="21">
        <v>0.75</v>
      </c>
      <c r="AS10" s="25">
        <v>63.559322033898312</v>
      </c>
    </row>
    <row r="11" spans="1:45" s="26" customFormat="1" x14ac:dyDescent="0.2">
      <c r="A11" s="27" t="s">
        <v>102</v>
      </c>
      <c r="B11" s="27" t="s">
        <v>44</v>
      </c>
      <c r="C11" s="20">
        <f t="shared" si="2"/>
        <v>1</v>
      </c>
      <c r="D11" s="27"/>
      <c r="E11" s="17">
        <v>25</v>
      </c>
      <c r="F11" s="17"/>
      <c r="G11" s="21">
        <v>1.73</v>
      </c>
      <c r="H11" s="17">
        <v>105</v>
      </c>
      <c r="I11" s="47">
        <f t="shared" si="3"/>
        <v>35.083029837281565</v>
      </c>
      <c r="J11" s="48">
        <f t="shared" si="4"/>
        <v>2.3143000000000002</v>
      </c>
      <c r="K11" s="49">
        <f t="shared" si="5"/>
        <v>4.5199999999999996</v>
      </c>
      <c r="L11" s="50">
        <f t="shared" si="6"/>
        <v>5.1608599999999996</v>
      </c>
      <c r="M11" s="17" t="s">
        <v>45</v>
      </c>
      <c r="N11" s="22">
        <v>4.2237300000000007</v>
      </c>
      <c r="O11" s="23">
        <v>3.88</v>
      </c>
      <c r="P11" s="24">
        <v>91.861932462539016</v>
      </c>
      <c r="Q11" s="22">
        <v>3.4674200000000002</v>
      </c>
      <c r="R11" s="23">
        <v>4.42</v>
      </c>
      <c r="S11" s="24">
        <v>127.47229928880839</v>
      </c>
      <c r="T11" s="22">
        <v>1.6934399999999992</v>
      </c>
      <c r="U11" s="23">
        <v>0.73</v>
      </c>
      <c r="V11" s="25">
        <v>43.107520786092238</v>
      </c>
      <c r="W11" s="22">
        <v>5.2041900000000005</v>
      </c>
      <c r="X11" s="22">
        <v>5.25</v>
      </c>
      <c r="Y11" s="25">
        <v>100.8802522582765</v>
      </c>
      <c r="Z11" s="22">
        <v>4.9646099999999995</v>
      </c>
      <c r="AA11" s="23">
        <v>5.05</v>
      </c>
      <c r="AB11" s="24">
        <v>101.71997397580073</v>
      </c>
      <c r="AC11" s="24">
        <v>86.900329999999997</v>
      </c>
      <c r="AD11" s="25">
        <v>76.831683168316829</v>
      </c>
      <c r="AE11" s="22">
        <v>6.7451599999999994</v>
      </c>
      <c r="AF11" s="23">
        <v>6.58</v>
      </c>
      <c r="AG11" s="25">
        <v>97.551429469426978</v>
      </c>
      <c r="AH11" s="22">
        <v>1.5843</v>
      </c>
      <c r="AI11" s="23">
        <v>1.33</v>
      </c>
      <c r="AJ11" s="25">
        <v>83.94874708072966</v>
      </c>
      <c r="AK11" s="22">
        <v>3.2777399999999992</v>
      </c>
      <c r="AL11" s="23">
        <v>2.33</v>
      </c>
      <c r="AM11" s="25">
        <v>71.085565053970129</v>
      </c>
      <c r="AN11" s="22">
        <v>0.3</v>
      </c>
      <c r="AO11" s="21">
        <v>0.19</v>
      </c>
      <c r="AP11" s="25">
        <v>63.333333333333343</v>
      </c>
      <c r="AQ11" s="22">
        <v>1.18</v>
      </c>
      <c r="AR11" s="21">
        <v>0.52</v>
      </c>
      <c r="AS11" s="25">
        <v>44.067796610169495</v>
      </c>
    </row>
    <row r="12" spans="1:45" s="26" customFormat="1" x14ac:dyDescent="0.2">
      <c r="A12" s="20" t="s">
        <v>100</v>
      </c>
      <c r="B12" s="20" t="s">
        <v>44</v>
      </c>
      <c r="C12" s="20">
        <f t="shared" si="2"/>
        <v>1</v>
      </c>
      <c r="D12" s="20"/>
      <c r="E12" s="17">
        <v>20</v>
      </c>
      <c r="F12" s="17"/>
      <c r="G12" s="21">
        <v>1.8</v>
      </c>
      <c r="H12" s="17">
        <v>64</v>
      </c>
      <c r="I12" s="47">
        <f t="shared" si="3"/>
        <v>19.753086419753085</v>
      </c>
      <c r="J12" s="48">
        <f t="shared" si="4"/>
        <v>3.3660000000000001</v>
      </c>
      <c r="K12" s="49">
        <f t="shared" si="5"/>
        <v>4.1199999999999992</v>
      </c>
      <c r="L12" s="50">
        <f t="shared" si="6"/>
        <v>5.7385999999999999</v>
      </c>
      <c r="M12" s="17" t="s">
        <v>45</v>
      </c>
      <c r="N12" s="22">
        <v>4.6698000000000004</v>
      </c>
      <c r="O12" s="23">
        <v>4.3499999999999996</v>
      </c>
      <c r="P12" s="24">
        <v>93.151740973917498</v>
      </c>
      <c r="Q12" s="22">
        <v>3.9075000000000002</v>
      </c>
      <c r="R12" s="23">
        <v>4.1100000000000003</v>
      </c>
      <c r="S12" s="24">
        <v>105.1823416506718</v>
      </c>
      <c r="T12" s="22">
        <v>1.8310999999999995</v>
      </c>
      <c r="U12" s="23">
        <v>1.8</v>
      </c>
      <c r="V12" s="25">
        <v>98.301567363879656</v>
      </c>
      <c r="W12" s="22">
        <v>5.7713999999999999</v>
      </c>
      <c r="X12" s="22">
        <v>5.92</v>
      </c>
      <c r="Y12" s="25">
        <v>102.57476522160999</v>
      </c>
      <c r="Z12" s="22">
        <v>5.4976000000000012</v>
      </c>
      <c r="AA12" s="23">
        <v>5.92</v>
      </c>
      <c r="AB12" s="24">
        <v>107.68335273573922</v>
      </c>
      <c r="AC12" s="24">
        <v>86.887799999999999</v>
      </c>
      <c r="AD12" s="25">
        <v>73.479729729729726</v>
      </c>
      <c r="AE12" s="22">
        <v>7.3045999999999998</v>
      </c>
      <c r="AF12" s="23">
        <v>7.64</v>
      </c>
      <c r="AG12" s="25">
        <v>104.59162719382307</v>
      </c>
      <c r="AH12" s="22">
        <v>1.5660000000000001</v>
      </c>
      <c r="AI12" s="23">
        <v>1.72</v>
      </c>
      <c r="AJ12" s="25">
        <v>109.83397190293742</v>
      </c>
      <c r="AK12" s="22">
        <v>3.3970999999999996</v>
      </c>
      <c r="AL12" s="23">
        <v>3.89</v>
      </c>
      <c r="AM12" s="25">
        <v>114.50943451767685</v>
      </c>
      <c r="AN12" s="22">
        <v>0.3</v>
      </c>
      <c r="AO12" s="21">
        <v>0.2</v>
      </c>
      <c r="AP12" s="25">
        <v>66.666666666666671</v>
      </c>
      <c r="AQ12" s="22">
        <v>1.18</v>
      </c>
      <c r="AR12" s="21">
        <v>0.86</v>
      </c>
      <c r="AS12" s="25">
        <v>72.881355932203391</v>
      </c>
    </row>
    <row r="13" spans="1:45" s="26" customFormat="1" x14ac:dyDescent="0.2">
      <c r="A13" s="27" t="s">
        <v>15</v>
      </c>
      <c r="B13" s="27" t="s">
        <v>44</v>
      </c>
      <c r="C13" s="20">
        <f t="shared" si="2"/>
        <v>1</v>
      </c>
      <c r="D13" s="27"/>
      <c r="E13" s="17">
        <v>23</v>
      </c>
      <c r="F13" s="17"/>
      <c r="G13" s="21">
        <v>1.87</v>
      </c>
      <c r="H13" s="17">
        <v>94</v>
      </c>
      <c r="I13" s="47">
        <f t="shared" si="3"/>
        <v>26.880951700077208</v>
      </c>
      <c r="J13" s="48">
        <f t="shared" si="4"/>
        <v>3.6637000000000004</v>
      </c>
      <c r="K13" s="49">
        <f t="shared" si="5"/>
        <v>5.0199999999999996</v>
      </c>
      <c r="L13" s="50">
        <f t="shared" si="6"/>
        <v>6.1403399999999992</v>
      </c>
      <c r="M13" s="17" t="s">
        <v>45</v>
      </c>
      <c r="N13" s="22">
        <v>4.8838700000000008</v>
      </c>
      <c r="O13" s="23">
        <v>5.97</v>
      </c>
      <c r="P13" s="24">
        <v>122.23912593906059</v>
      </c>
      <c r="Q13" s="22">
        <v>4.2755799999999997</v>
      </c>
      <c r="R13" s="23">
        <v>4.97</v>
      </c>
      <c r="S13" s="24">
        <v>116.2415391595994</v>
      </c>
      <c r="T13" s="22">
        <v>1.8647599999999998</v>
      </c>
      <c r="U13" s="23">
        <v>1.94</v>
      </c>
      <c r="V13" s="25">
        <v>104.03483558205883</v>
      </c>
      <c r="W13" s="22">
        <v>6.1146100000000008</v>
      </c>
      <c r="X13" s="22">
        <v>6.96</v>
      </c>
      <c r="Y13" s="25">
        <v>113.82573868161663</v>
      </c>
      <c r="Z13" s="22">
        <v>5.822589999999999</v>
      </c>
      <c r="AA13" s="23">
        <v>6.91</v>
      </c>
      <c r="AB13" s="24">
        <v>118.67570960689318</v>
      </c>
      <c r="AC13" s="24">
        <v>86.87527</v>
      </c>
      <c r="AD13" s="25">
        <v>86.396526772793052</v>
      </c>
      <c r="AE13" s="22">
        <v>7.8640400000000001</v>
      </c>
      <c r="AF13" s="23">
        <v>9.26</v>
      </c>
      <c r="AG13" s="25">
        <v>117.75118132664635</v>
      </c>
      <c r="AH13" s="22">
        <v>1.7237000000000002</v>
      </c>
      <c r="AI13" s="23">
        <v>2.2999999999999998</v>
      </c>
      <c r="AJ13" s="25">
        <v>133.43389220862096</v>
      </c>
      <c r="AK13" s="22">
        <v>3.58846</v>
      </c>
      <c r="AL13" s="23">
        <v>4.79</v>
      </c>
      <c r="AM13" s="25">
        <v>133.48344415153019</v>
      </c>
      <c r="AN13" s="22">
        <v>0.3</v>
      </c>
      <c r="AO13" s="21">
        <v>0.14000000000000001</v>
      </c>
      <c r="AP13" s="25">
        <v>46.666666666666671</v>
      </c>
      <c r="AQ13" s="22">
        <v>1.18</v>
      </c>
      <c r="AR13" s="21">
        <v>0.77</v>
      </c>
      <c r="AS13" s="25">
        <v>65.254237288135599</v>
      </c>
    </row>
    <row r="14" spans="1:45" s="26" customFormat="1" x14ac:dyDescent="0.2">
      <c r="A14" s="20" t="s">
        <v>10</v>
      </c>
      <c r="B14" s="20" t="s">
        <v>46</v>
      </c>
      <c r="C14" s="20">
        <f t="shared" si="2"/>
        <v>0</v>
      </c>
      <c r="D14" s="20"/>
      <c r="E14" s="17">
        <v>21</v>
      </c>
      <c r="F14" s="17"/>
      <c r="G14" s="21">
        <v>1.64</v>
      </c>
      <c r="H14" s="17">
        <v>61</v>
      </c>
      <c r="I14" s="47">
        <f t="shared" si="3"/>
        <v>22.679952409280194</v>
      </c>
      <c r="J14" s="48">
        <f t="shared" si="4"/>
        <v>2.3446799999999999</v>
      </c>
      <c r="K14" s="49">
        <f t="shared" si="5"/>
        <v>2.8200000000000003</v>
      </c>
      <c r="L14" s="50">
        <f t="shared" si="6"/>
        <v>3.7315999999999998</v>
      </c>
      <c r="M14" s="17" t="s">
        <v>45</v>
      </c>
      <c r="N14" s="22">
        <v>3.3539199999999996</v>
      </c>
      <c r="O14" s="23">
        <v>3.6</v>
      </c>
      <c r="P14" s="24">
        <v>107.33708615590116</v>
      </c>
      <c r="Q14" s="22">
        <v>2.3364799999999999</v>
      </c>
      <c r="R14" s="23">
        <v>2.98</v>
      </c>
      <c r="S14" s="24">
        <v>127.54228583167844</v>
      </c>
      <c r="T14" s="22">
        <v>1.3951199999999999</v>
      </c>
      <c r="U14" s="23">
        <v>1.04</v>
      </c>
      <c r="V14" s="25">
        <v>74.545558804977347</v>
      </c>
      <c r="W14" s="22">
        <v>3.8609599999999995</v>
      </c>
      <c r="X14" s="22">
        <v>3.86</v>
      </c>
      <c r="Y14" s="25">
        <v>99.975135717541775</v>
      </c>
      <c r="Z14" s="22">
        <v>3.8256399999999995</v>
      </c>
      <c r="AA14" s="23">
        <v>3.88</v>
      </c>
      <c r="AB14" s="24">
        <v>101.42093871875034</v>
      </c>
      <c r="AC14" s="24">
        <v>88.785119999999992</v>
      </c>
      <c r="AD14" s="25">
        <v>92.783505154639172</v>
      </c>
      <c r="AE14" s="22">
        <v>5.0362799999999996</v>
      </c>
      <c r="AF14" s="23">
        <v>5.08</v>
      </c>
      <c r="AG14" s="25">
        <v>100.86810105871795</v>
      </c>
      <c r="AH14" s="22">
        <v>1.3046799999999998</v>
      </c>
      <c r="AI14" s="23">
        <v>1.22</v>
      </c>
      <c r="AJ14" s="25">
        <v>93.509519575681395</v>
      </c>
      <c r="AK14" s="22">
        <v>2.6997999999999998</v>
      </c>
      <c r="AL14" s="23">
        <v>2.37</v>
      </c>
      <c r="AM14" s="25">
        <v>87.784280317060535</v>
      </c>
      <c r="AN14" s="22">
        <v>0.3</v>
      </c>
      <c r="AO14" s="21">
        <v>0.18</v>
      </c>
      <c r="AP14" s="25">
        <v>60</v>
      </c>
      <c r="AQ14" s="22">
        <v>0.96</v>
      </c>
      <c r="AR14" s="21">
        <v>0.49</v>
      </c>
      <c r="AS14" s="25">
        <v>51.041666666666664</v>
      </c>
    </row>
    <row r="15" spans="1:45" s="26" customFormat="1" x14ac:dyDescent="0.2">
      <c r="A15" s="20" t="s">
        <v>9</v>
      </c>
      <c r="B15" s="20" t="s">
        <v>46</v>
      </c>
      <c r="C15" s="20">
        <f t="shared" si="2"/>
        <v>0</v>
      </c>
      <c r="D15" s="20"/>
      <c r="E15" s="17">
        <v>24</v>
      </c>
      <c r="F15" s="17"/>
      <c r="G15" s="21">
        <v>1.53</v>
      </c>
      <c r="H15" s="17">
        <v>56</v>
      </c>
      <c r="I15" s="47">
        <f t="shared" si="3"/>
        <v>23.92242299970097</v>
      </c>
      <c r="J15" s="48">
        <f t="shared" si="4"/>
        <v>1.8533599999999997</v>
      </c>
      <c r="K15" s="49">
        <f t="shared" si="5"/>
        <v>2.9300000000000006</v>
      </c>
      <c r="L15" s="50">
        <f t="shared" si="6"/>
        <v>3.1567000000000003</v>
      </c>
      <c r="M15" s="17" t="s">
        <v>45</v>
      </c>
      <c r="N15" s="22">
        <v>2.8440900000000005</v>
      </c>
      <c r="O15" s="23">
        <v>3.03</v>
      </c>
      <c r="P15" s="24">
        <v>106.53671297321812</v>
      </c>
      <c r="Q15" s="22">
        <v>1.8542099999999992</v>
      </c>
      <c r="R15" s="23">
        <v>2.93</v>
      </c>
      <c r="S15" s="24">
        <v>158.01877888696541</v>
      </c>
      <c r="T15" s="22">
        <v>1.302490000000001</v>
      </c>
      <c r="U15" s="23">
        <v>0.7</v>
      </c>
      <c r="V15" s="25">
        <v>53.743214919116411</v>
      </c>
      <c r="W15" s="22">
        <v>3.2759200000000002</v>
      </c>
      <c r="X15" s="22">
        <v>3.63</v>
      </c>
      <c r="Y15" s="25">
        <v>110.8085667537669</v>
      </c>
      <c r="Z15" s="22">
        <v>3.2607800000000009</v>
      </c>
      <c r="AA15" s="23">
        <v>3.45</v>
      </c>
      <c r="AB15" s="24">
        <v>105.8029060531529</v>
      </c>
      <c r="AC15" s="24">
        <v>88.806239999999988</v>
      </c>
      <c r="AD15" s="25">
        <v>87.826086956521735</v>
      </c>
      <c r="AE15" s="22">
        <v>4.31006</v>
      </c>
      <c r="AF15" s="23">
        <v>4.8600000000000003</v>
      </c>
      <c r="AG15" s="25">
        <v>112.75945114453162</v>
      </c>
      <c r="AH15" s="22">
        <v>1.1533599999999997</v>
      </c>
      <c r="AI15" s="23">
        <v>1.23</v>
      </c>
      <c r="AJ15" s="25">
        <v>106.64493306513148</v>
      </c>
      <c r="AK15" s="22">
        <v>2.4558500000000008</v>
      </c>
      <c r="AL15" s="23">
        <v>2.4900000000000002</v>
      </c>
      <c r="AM15" s="25">
        <v>101.3905572408738</v>
      </c>
      <c r="AN15" s="22">
        <v>0.3</v>
      </c>
      <c r="AO15" s="21">
        <v>0.31</v>
      </c>
      <c r="AP15" s="25">
        <v>103.33333333333334</v>
      </c>
      <c r="AQ15" s="22">
        <v>0.96</v>
      </c>
      <c r="AR15" s="21">
        <v>0.9</v>
      </c>
      <c r="AS15" s="25">
        <v>93.75</v>
      </c>
    </row>
    <row r="16" spans="1:45" s="26" customFormat="1" x14ac:dyDescent="0.2">
      <c r="A16" s="20">
        <v>14</v>
      </c>
      <c r="B16" s="20" t="s">
        <v>46</v>
      </c>
      <c r="C16" s="20">
        <f t="shared" si="2"/>
        <v>0</v>
      </c>
      <c r="D16" s="20"/>
      <c r="E16" s="17">
        <v>27</v>
      </c>
      <c r="F16" s="17"/>
      <c r="G16" s="21">
        <v>1.74</v>
      </c>
      <c r="H16" s="17">
        <v>61</v>
      </c>
      <c r="I16" s="47">
        <f t="shared" si="3"/>
        <v>20.147971991015986</v>
      </c>
      <c r="J16" s="48">
        <f t="shared" si="4"/>
        <v>2.8618800000000002</v>
      </c>
      <c r="K16" s="49">
        <f t="shared" si="5"/>
        <v>3.74</v>
      </c>
      <c r="L16" s="50">
        <f t="shared" si="6"/>
        <v>4.1145999999999994</v>
      </c>
      <c r="M16" s="17" t="s">
        <v>45</v>
      </c>
      <c r="N16" s="22">
        <v>3.5992200000000008</v>
      </c>
      <c r="O16" s="23">
        <v>3.46</v>
      </c>
      <c r="P16" s="24">
        <v>96.13193969804567</v>
      </c>
      <c r="Q16" s="22">
        <v>2.7661799999999985</v>
      </c>
      <c r="R16" s="23">
        <v>2.74</v>
      </c>
      <c r="S16" s="24">
        <v>99.053568459030203</v>
      </c>
      <c r="T16" s="22">
        <v>1.3484200000000008</v>
      </c>
      <c r="U16" s="23">
        <v>1.28</v>
      </c>
      <c r="V16" s="25">
        <v>94.925913291111016</v>
      </c>
      <c r="W16" s="22">
        <v>4.1833599999999995</v>
      </c>
      <c r="X16" s="22">
        <v>5.0199999999999996</v>
      </c>
      <c r="Y16" s="25">
        <v>119.99923506463703</v>
      </c>
      <c r="Z16" s="22">
        <v>4.1122399999999999</v>
      </c>
      <c r="AA16" s="23">
        <v>4.0199999999999996</v>
      </c>
      <c r="AB16" s="24">
        <v>97.756940256405258</v>
      </c>
      <c r="AC16" s="24">
        <v>88.765919999999994</v>
      </c>
      <c r="AD16" s="25">
        <v>86.069651741293541</v>
      </c>
      <c r="AE16" s="22">
        <v>5.6964799999999993</v>
      </c>
      <c r="AF16" s="23">
        <v>6.29</v>
      </c>
      <c r="AG16" s="25">
        <v>110.41906580906104</v>
      </c>
      <c r="AH16" s="22">
        <v>1.58188</v>
      </c>
      <c r="AI16" s="23">
        <v>1.27</v>
      </c>
      <c r="AJ16" s="25">
        <v>80.284218777656974</v>
      </c>
      <c r="AK16" s="22">
        <v>2.9303000000000008</v>
      </c>
      <c r="AL16" s="23">
        <v>3.55</v>
      </c>
      <c r="AM16" s="25">
        <v>121.14800532368695</v>
      </c>
      <c r="AN16" s="22">
        <v>0.3</v>
      </c>
      <c r="AO16" s="21">
        <v>0.27</v>
      </c>
      <c r="AP16" s="25">
        <v>90</v>
      </c>
      <c r="AQ16" s="22">
        <v>0.96</v>
      </c>
      <c r="AR16" s="21">
        <v>1.1599999999999999</v>
      </c>
      <c r="AS16" s="25">
        <v>120.83333333333333</v>
      </c>
    </row>
    <row r="17" spans="1:45" s="26" customFormat="1" x14ac:dyDescent="0.2">
      <c r="A17" s="20">
        <v>15</v>
      </c>
      <c r="B17" s="20" t="s">
        <v>46</v>
      </c>
      <c r="C17" s="20">
        <f t="shared" si="2"/>
        <v>0</v>
      </c>
      <c r="D17" s="20"/>
      <c r="E17" s="17">
        <v>21</v>
      </c>
      <c r="F17" s="17"/>
      <c r="G17" s="21">
        <v>1.57</v>
      </c>
      <c r="H17" s="17">
        <v>53</v>
      </c>
      <c r="I17" s="47">
        <f t="shared" si="3"/>
        <v>21.501886486267189</v>
      </c>
      <c r="J17" s="48">
        <f t="shared" si="4"/>
        <v>2.37784</v>
      </c>
      <c r="K17" s="49">
        <f t="shared" si="5"/>
        <v>2.76</v>
      </c>
      <c r="L17" s="50">
        <f t="shared" si="6"/>
        <v>3.3963000000000001</v>
      </c>
      <c r="M17" s="17" t="s">
        <v>45</v>
      </c>
      <c r="N17" s="22">
        <v>3.07721</v>
      </c>
      <c r="O17" s="23">
        <v>3.57</v>
      </c>
      <c r="P17" s="24">
        <v>116.01418167755857</v>
      </c>
      <c r="Q17" s="22">
        <v>2.0314899999999998</v>
      </c>
      <c r="R17" s="23">
        <v>2.76</v>
      </c>
      <c r="S17" s="24">
        <v>135.86087059252077</v>
      </c>
      <c r="T17" s="22">
        <v>1.3648100000000003</v>
      </c>
      <c r="U17" s="23">
        <v>1.2</v>
      </c>
      <c r="V17" s="25">
        <v>87.924326463024144</v>
      </c>
      <c r="W17" s="22">
        <v>3.5344799999999994</v>
      </c>
      <c r="X17" s="22">
        <v>3.96</v>
      </c>
      <c r="Y17" s="25">
        <v>112.03911183540438</v>
      </c>
      <c r="Z17" s="22">
        <v>3.5158200000000002</v>
      </c>
      <c r="AA17" s="23">
        <v>3.96</v>
      </c>
      <c r="AB17" s="24">
        <v>112.63375258119015</v>
      </c>
      <c r="AC17" s="24">
        <v>88.798559999999995</v>
      </c>
      <c r="AD17" s="25">
        <v>90.151515151515156</v>
      </c>
      <c r="AE17" s="22">
        <v>4.5741399999999999</v>
      </c>
      <c r="AF17" s="23">
        <v>5.13</v>
      </c>
      <c r="AG17" s="25">
        <v>112.15222970875401</v>
      </c>
      <c r="AH17" s="22">
        <v>1.1778399999999998</v>
      </c>
      <c r="AI17" s="23">
        <v>1.17</v>
      </c>
      <c r="AJ17" s="25">
        <v>99.334374787747066</v>
      </c>
      <c r="AK17" s="22">
        <v>2.5426500000000001</v>
      </c>
      <c r="AL17" s="23">
        <v>2.37</v>
      </c>
      <c r="AM17" s="25">
        <v>93.209840127426119</v>
      </c>
      <c r="AN17" s="22">
        <v>0.3</v>
      </c>
      <c r="AO17" s="21">
        <v>0.31</v>
      </c>
      <c r="AP17" s="25">
        <v>103.33333333333334</v>
      </c>
      <c r="AQ17" s="22">
        <v>0.96</v>
      </c>
      <c r="AR17" s="21">
        <v>0.84</v>
      </c>
      <c r="AS17" s="25">
        <v>87.5</v>
      </c>
    </row>
    <row r="18" spans="1:45" s="26" customFormat="1" x14ac:dyDescent="0.2">
      <c r="A18" s="20">
        <v>16</v>
      </c>
      <c r="B18" s="20" t="s">
        <v>44</v>
      </c>
      <c r="C18" s="20">
        <f t="shared" si="2"/>
        <v>1</v>
      </c>
      <c r="D18" s="20"/>
      <c r="E18" s="17">
        <v>24</v>
      </c>
      <c r="F18" s="17"/>
      <c r="G18" s="21">
        <v>1.75</v>
      </c>
      <c r="H18" s="17">
        <v>77</v>
      </c>
      <c r="I18" s="47">
        <f t="shared" si="3"/>
        <v>25.142857142857142</v>
      </c>
      <c r="J18" s="48">
        <f t="shared" si="4"/>
        <v>3.1385000000000001</v>
      </c>
      <c r="K18" s="49">
        <f t="shared" si="5"/>
        <v>3.9799999999999995</v>
      </c>
      <c r="L18" s="50">
        <f t="shared" si="6"/>
        <v>5.3165000000000004</v>
      </c>
      <c r="M18" s="17" t="s">
        <v>45</v>
      </c>
      <c r="N18" s="22">
        <v>4.3387500000000001</v>
      </c>
      <c r="O18" s="23">
        <v>4.8600000000000003</v>
      </c>
      <c r="P18" s="24">
        <v>112.01382886776146</v>
      </c>
      <c r="Q18" s="22">
        <v>3.5893000000000002</v>
      </c>
      <c r="R18" s="23">
        <v>3.98</v>
      </c>
      <c r="S18" s="24">
        <v>110.88513080544953</v>
      </c>
      <c r="T18" s="22">
        <v>1.7272000000000001</v>
      </c>
      <c r="U18" s="23">
        <v>1.55</v>
      </c>
      <c r="V18" s="25">
        <v>89.740620657711901</v>
      </c>
      <c r="W18" s="22">
        <v>5.3542499999999986</v>
      </c>
      <c r="X18" s="22">
        <v>5.53</v>
      </c>
      <c r="Y18" s="25">
        <v>103.28243918382596</v>
      </c>
      <c r="Z18" s="22">
        <v>5.1057499999999996</v>
      </c>
      <c r="AA18" s="23">
        <v>5.44</v>
      </c>
      <c r="AB18" s="24">
        <v>106.5465406649366</v>
      </c>
      <c r="AC18" s="24">
        <v>86.896749999999997</v>
      </c>
      <c r="AD18" s="25">
        <v>89.338235294117652</v>
      </c>
      <c r="AE18" s="22">
        <v>6.9050000000000002</v>
      </c>
      <c r="AF18" s="23">
        <v>7.05</v>
      </c>
      <c r="AG18" s="25">
        <v>102.09992758870384</v>
      </c>
      <c r="AH18" s="22">
        <v>1.5885</v>
      </c>
      <c r="AI18" s="23">
        <v>1.52</v>
      </c>
      <c r="AJ18" s="25">
        <v>95.687755744412968</v>
      </c>
      <c r="AK18" s="22">
        <v>3.3157000000000001</v>
      </c>
      <c r="AL18" s="23">
        <v>3.41</v>
      </c>
      <c r="AM18" s="25">
        <v>102.84404499803964</v>
      </c>
      <c r="AN18" s="22">
        <v>0.3</v>
      </c>
      <c r="AO18" s="21">
        <v>0.22</v>
      </c>
      <c r="AP18" s="25">
        <v>73.333333333333343</v>
      </c>
      <c r="AQ18" s="22">
        <v>1.18</v>
      </c>
      <c r="AR18" s="21">
        <v>0.83</v>
      </c>
      <c r="AS18" s="25">
        <v>70.33898305084746</v>
      </c>
    </row>
    <row r="19" spans="1:45" s="26" customFormat="1" x14ac:dyDescent="0.2">
      <c r="A19" s="20">
        <v>27</v>
      </c>
      <c r="B19" s="20" t="s">
        <v>46</v>
      </c>
      <c r="C19" s="20">
        <f t="shared" si="2"/>
        <v>0</v>
      </c>
      <c r="D19" s="20"/>
      <c r="E19" s="17">
        <v>31</v>
      </c>
      <c r="F19" s="17"/>
      <c r="G19" s="21">
        <v>1.7</v>
      </c>
      <c r="H19" s="17">
        <v>56</v>
      </c>
      <c r="I19" s="47">
        <f t="shared" si="3"/>
        <v>19.377162629757787</v>
      </c>
      <c r="J19" s="48">
        <f t="shared" si="4"/>
        <v>2.2233999999999998</v>
      </c>
      <c r="K19" s="49">
        <f t="shared" si="5"/>
        <v>3.8</v>
      </c>
      <c r="L19" s="50">
        <f t="shared" si="6"/>
        <v>3.8589999999999995</v>
      </c>
      <c r="M19" s="17" t="s">
        <v>45</v>
      </c>
      <c r="N19" s="22">
        <v>3.3411</v>
      </c>
      <c r="O19" s="23">
        <v>3.41</v>
      </c>
      <c r="P19" s="24">
        <v>102.06219508545091</v>
      </c>
      <c r="Q19" s="22">
        <v>2.5878999999999994</v>
      </c>
      <c r="R19" s="23">
        <v>3.93</v>
      </c>
      <c r="S19" s="24">
        <v>151.86058193902397</v>
      </c>
      <c r="T19" s="22">
        <v>1.2711000000000001</v>
      </c>
      <c r="U19" s="23">
        <v>0.65</v>
      </c>
      <c r="V19" s="25">
        <v>51.136810636456609</v>
      </c>
      <c r="W19" s="22">
        <v>3.9007999999999994</v>
      </c>
      <c r="X19" s="22">
        <v>4.45</v>
      </c>
      <c r="Y19" s="25">
        <v>114.0791632485644</v>
      </c>
      <c r="Z19" s="22">
        <v>3.8312000000000004</v>
      </c>
      <c r="AA19" s="23">
        <v>4.57</v>
      </c>
      <c r="AB19" s="24">
        <v>119.28377531843807</v>
      </c>
      <c r="AC19" s="24">
        <v>88.773599999999988</v>
      </c>
      <c r="AD19" s="25">
        <v>74.61706783369803</v>
      </c>
      <c r="AE19" s="22">
        <v>5.4323999999999995</v>
      </c>
      <c r="AF19" s="23">
        <v>6.55</v>
      </c>
      <c r="AG19" s="25">
        <v>120.57285914144762</v>
      </c>
      <c r="AH19" s="22">
        <v>1.5733999999999999</v>
      </c>
      <c r="AI19" s="23">
        <v>2.1</v>
      </c>
      <c r="AJ19" s="25">
        <v>133.46892080844032</v>
      </c>
      <c r="AK19" s="22">
        <v>2.8445</v>
      </c>
      <c r="AL19" s="23">
        <v>3.33</v>
      </c>
      <c r="AM19" s="25">
        <v>117.0680260151169</v>
      </c>
      <c r="AN19" s="22">
        <v>0.3</v>
      </c>
      <c r="AO19" s="21">
        <v>0.27</v>
      </c>
      <c r="AP19" s="25">
        <v>90</v>
      </c>
      <c r="AQ19" s="22">
        <v>0.96</v>
      </c>
      <c r="AR19" s="21">
        <v>0.98</v>
      </c>
      <c r="AS19" s="25">
        <v>102.08333333333333</v>
      </c>
    </row>
    <row r="20" spans="1:45" s="26" customFormat="1" x14ac:dyDescent="0.2">
      <c r="A20" s="20">
        <v>28</v>
      </c>
      <c r="B20" s="20" t="s">
        <v>44</v>
      </c>
      <c r="C20" s="20">
        <f t="shared" si="2"/>
        <v>1</v>
      </c>
      <c r="D20" s="20"/>
      <c r="E20" s="17">
        <v>24</v>
      </c>
      <c r="F20" s="17"/>
      <c r="G20" s="21">
        <v>1.88</v>
      </c>
      <c r="H20" s="17">
        <v>84</v>
      </c>
      <c r="I20" s="47">
        <f t="shared" si="3"/>
        <v>23.766410140334994</v>
      </c>
      <c r="J20" s="48">
        <f t="shared" si="4"/>
        <v>3.1988000000000003</v>
      </c>
      <c r="K20" s="49">
        <f t="shared" si="5"/>
        <v>5.9</v>
      </c>
      <c r="L20" s="50">
        <f t="shared" si="6"/>
        <v>6.1851599999999971</v>
      </c>
      <c r="M20" s="17" t="s">
        <v>45</v>
      </c>
      <c r="N20" s="22">
        <v>4.8978799999999998</v>
      </c>
      <c r="O20" s="23">
        <v>5.53</v>
      </c>
      <c r="P20" s="24">
        <v>112.90599198020368</v>
      </c>
      <c r="Q20" s="22">
        <v>4.3230199999999979</v>
      </c>
      <c r="R20" s="23">
        <v>5.52</v>
      </c>
      <c r="S20" s="24">
        <v>127.6885140480498</v>
      </c>
      <c r="T20" s="22">
        <v>1.8621399999999995</v>
      </c>
      <c r="U20" s="23">
        <v>1.44</v>
      </c>
      <c r="V20" s="25">
        <v>77.330383322414022</v>
      </c>
      <c r="W20" s="22">
        <v>6.1476399999999991</v>
      </c>
      <c r="X20" s="22">
        <v>7.34</v>
      </c>
      <c r="Y20" s="25">
        <v>119.39541027125857</v>
      </c>
      <c r="Z20" s="22">
        <v>5.8541599999999976</v>
      </c>
      <c r="AA20" s="23">
        <v>6.96</v>
      </c>
      <c r="AB20" s="24">
        <v>118.88981510583932</v>
      </c>
      <c r="AC20" s="24">
        <v>86.873480000000001</v>
      </c>
      <c r="AD20" s="25">
        <v>79.454022988505741</v>
      </c>
      <c r="AE20" s="22">
        <v>7.9439599999999979</v>
      </c>
      <c r="AF20" s="23">
        <v>9.66</v>
      </c>
      <c r="AG20" s="25">
        <v>121.60182075438451</v>
      </c>
      <c r="AH20" s="22">
        <v>1.7588000000000001</v>
      </c>
      <c r="AI20" s="23">
        <v>2.3199999999999998</v>
      </c>
      <c r="AJ20" s="25">
        <v>131.9081191721628</v>
      </c>
      <c r="AK20" s="22">
        <v>3.6209399999999996</v>
      </c>
      <c r="AL20" s="23">
        <v>4.01</v>
      </c>
      <c r="AM20" s="25">
        <v>110.74472374576767</v>
      </c>
      <c r="AN20" s="22">
        <v>0.3</v>
      </c>
      <c r="AO20" s="21">
        <v>0.17</v>
      </c>
      <c r="AP20" s="25">
        <v>56.666666666666679</v>
      </c>
      <c r="AQ20" s="22">
        <v>1.18</v>
      </c>
      <c r="AR20" s="21">
        <v>0.77</v>
      </c>
      <c r="AS20" s="25">
        <v>65.254237288135599</v>
      </c>
    </row>
    <row r="21" spans="1:45" s="26" customFormat="1" x14ac:dyDescent="0.2">
      <c r="A21" s="20">
        <v>32</v>
      </c>
      <c r="B21" s="20" t="s">
        <v>44</v>
      </c>
      <c r="C21" s="20">
        <f t="shared" si="2"/>
        <v>1</v>
      </c>
      <c r="D21" s="20"/>
      <c r="E21" s="17">
        <v>21</v>
      </c>
      <c r="F21" s="17"/>
      <c r="G21" s="21">
        <v>1.88</v>
      </c>
      <c r="H21" s="17">
        <v>66</v>
      </c>
      <c r="I21" s="47">
        <f t="shared" si="3"/>
        <v>18.673607967406067</v>
      </c>
      <c r="J21" s="48">
        <f t="shared" si="4"/>
        <v>3.2028000000000003</v>
      </c>
      <c r="K21" s="49">
        <f t="shared" si="5"/>
        <v>2.5600000000000005</v>
      </c>
      <c r="L21" s="50">
        <f t="shared" si="6"/>
        <v>6.2511599999999978</v>
      </c>
      <c r="M21" s="17" t="s">
        <v>45</v>
      </c>
      <c r="N21" s="22">
        <v>4.9848799999999995</v>
      </c>
      <c r="O21" s="23">
        <v>4.1500000000000004</v>
      </c>
      <c r="P21" s="24">
        <v>83.251753301985218</v>
      </c>
      <c r="Q21" s="22">
        <v>4.3500199999999989</v>
      </c>
      <c r="R21" s="23">
        <v>3.14</v>
      </c>
      <c r="S21" s="24">
        <v>72.183576167465915</v>
      </c>
      <c r="T21" s="22">
        <v>1.9011399999999992</v>
      </c>
      <c r="U21" s="23">
        <v>1.51</v>
      </c>
      <c r="V21" s="25">
        <v>79.426028593370319</v>
      </c>
      <c r="W21" s="22">
        <v>6.2316400000000005</v>
      </c>
      <c r="X21" s="22">
        <v>4.07</v>
      </c>
      <c r="Y21" s="25">
        <v>65.311860120289367</v>
      </c>
      <c r="Z21" s="22">
        <v>5.9321599999999988</v>
      </c>
      <c r="AA21" s="23">
        <v>4.6399999999999997</v>
      </c>
      <c r="AB21" s="24">
        <v>78.217714963858029</v>
      </c>
      <c r="AC21" s="24">
        <v>86.873480000000001</v>
      </c>
      <c r="AD21" s="25">
        <v>89.439655172413808</v>
      </c>
      <c r="AE21" s="22">
        <v>7.9439599999999979</v>
      </c>
      <c r="AF21" s="23">
        <v>6.24</v>
      </c>
      <c r="AG21" s="25">
        <v>78.550244462459546</v>
      </c>
      <c r="AH21" s="22">
        <v>1.6928000000000003</v>
      </c>
      <c r="AI21" s="23">
        <v>2.17</v>
      </c>
      <c r="AJ21" s="25">
        <v>128.1899810964083</v>
      </c>
      <c r="AK21" s="22">
        <v>3.5939399999999995</v>
      </c>
      <c r="AL21" s="23">
        <v>3.36</v>
      </c>
      <c r="AM21" s="25">
        <v>93.490709360757279</v>
      </c>
      <c r="AN21" s="22">
        <v>0.3</v>
      </c>
      <c r="AO21" s="21">
        <v>0.14000000000000001</v>
      </c>
      <c r="AP21" s="25">
        <v>46.666666666666671</v>
      </c>
      <c r="AQ21" s="22">
        <v>1.18</v>
      </c>
      <c r="AR21" s="21">
        <v>0.53</v>
      </c>
      <c r="AS21" s="25">
        <v>44.915254237288138</v>
      </c>
    </row>
    <row r="22" spans="1:45" s="26" customFormat="1" x14ac:dyDescent="0.2">
      <c r="A22" s="27">
        <v>38</v>
      </c>
      <c r="B22" s="27" t="s">
        <v>44</v>
      </c>
      <c r="C22" s="20">
        <f t="shared" si="2"/>
        <v>1</v>
      </c>
      <c r="D22" s="27"/>
      <c r="E22" s="17">
        <v>22</v>
      </c>
      <c r="F22" s="17"/>
      <c r="G22" s="21">
        <v>1.77</v>
      </c>
      <c r="H22" s="17">
        <v>79</v>
      </c>
      <c r="I22" s="47">
        <f t="shared" si="3"/>
        <v>25.216253311628201</v>
      </c>
      <c r="J22" s="48">
        <f t="shared" si="4"/>
        <v>3.2206999999999999</v>
      </c>
      <c r="K22" s="49">
        <f t="shared" si="5"/>
        <v>4.1999999999999993</v>
      </c>
      <c r="L22" s="50">
        <f t="shared" si="6"/>
        <v>5.4941399999999989</v>
      </c>
      <c r="M22" s="17" t="s">
        <v>45</v>
      </c>
      <c r="N22" s="22">
        <v>4.4827700000000004</v>
      </c>
      <c r="O22" s="23">
        <v>4.99</v>
      </c>
      <c r="P22" s="24">
        <v>111.31510204627941</v>
      </c>
      <c r="Q22" s="22">
        <v>3.7201799999999996</v>
      </c>
      <c r="R22" s="23">
        <v>4.18</v>
      </c>
      <c r="S22" s="24">
        <v>112.3601546161745</v>
      </c>
      <c r="T22" s="22">
        <v>1.7739599999999995</v>
      </c>
      <c r="U22" s="23">
        <v>1.65</v>
      </c>
      <c r="V22" s="25">
        <v>93.012243793546659</v>
      </c>
      <c r="W22" s="22">
        <v>5.5323100000000007</v>
      </c>
      <c r="X22" s="22">
        <v>5.85</v>
      </c>
      <c r="Y22" s="25">
        <v>105.74244754903465</v>
      </c>
      <c r="Z22" s="22">
        <v>5.2728899999999994</v>
      </c>
      <c r="AA22" s="23">
        <v>5.83</v>
      </c>
      <c r="AB22" s="24">
        <v>110.56555323551223</v>
      </c>
      <c r="AC22" s="24">
        <v>86.893169999999998</v>
      </c>
      <c r="AD22" s="25">
        <v>85.591766723842198</v>
      </c>
      <c r="AE22" s="22">
        <v>7.0648399999999993</v>
      </c>
      <c r="AF22" s="23">
        <v>7.77</v>
      </c>
      <c r="AG22" s="25">
        <v>109.98125930665097</v>
      </c>
      <c r="AH22" s="22">
        <v>1.5707000000000002</v>
      </c>
      <c r="AI22" s="23">
        <v>1.92</v>
      </c>
      <c r="AJ22" s="25">
        <v>122.23849239192714</v>
      </c>
      <c r="AK22" s="22">
        <v>3.3446599999999997</v>
      </c>
      <c r="AL22" s="23">
        <v>3.75</v>
      </c>
      <c r="AM22" s="25">
        <v>112.11901957149605</v>
      </c>
      <c r="AN22" s="22">
        <v>0.3</v>
      </c>
      <c r="AO22" s="21">
        <v>0.18</v>
      </c>
      <c r="AP22" s="25">
        <v>60</v>
      </c>
      <c r="AQ22" s="22">
        <v>1.18</v>
      </c>
      <c r="AR22" s="21">
        <v>0.74</v>
      </c>
      <c r="AS22" s="25">
        <v>62.711864406779661</v>
      </c>
    </row>
    <row r="23" spans="1:45" s="26" customFormat="1" x14ac:dyDescent="0.2">
      <c r="A23" s="27">
        <v>40</v>
      </c>
      <c r="B23" s="27" t="s">
        <v>44</v>
      </c>
      <c r="C23" s="20">
        <f t="shared" si="2"/>
        <v>1</v>
      </c>
      <c r="D23" s="27"/>
      <c r="E23" s="17">
        <v>22</v>
      </c>
      <c r="F23" s="17"/>
      <c r="G23" s="21">
        <v>1.73</v>
      </c>
      <c r="H23" s="17">
        <v>60</v>
      </c>
      <c r="I23" s="47">
        <f t="shared" si="3"/>
        <v>20.047445621303751</v>
      </c>
      <c r="J23" s="48">
        <f t="shared" si="4"/>
        <v>3.2783000000000002</v>
      </c>
      <c r="K23" s="49">
        <f t="shared" si="5"/>
        <v>3.2399999999999993</v>
      </c>
      <c r="L23" s="50">
        <f t="shared" si="6"/>
        <v>5.2268599999999994</v>
      </c>
      <c r="M23" s="17" t="s">
        <v>45</v>
      </c>
      <c r="N23" s="22">
        <v>4.3107300000000004</v>
      </c>
      <c r="O23" s="23">
        <v>4.63</v>
      </c>
      <c r="P23" s="24">
        <v>107.40640216390263</v>
      </c>
      <c r="Q23" s="22">
        <v>3.4944199999999994</v>
      </c>
      <c r="R23" s="23">
        <v>3.04</v>
      </c>
      <c r="S23" s="24">
        <v>86.995839080591352</v>
      </c>
      <c r="T23" s="22">
        <v>1.7324399999999998</v>
      </c>
      <c r="U23" s="23">
        <v>1.76</v>
      </c>
      <c r="V23" s="25">
        <v>101.59081988409413</v>
      </c>
      <c r="W23" s="22">
        <v>5.2881900000000002</v>
      </c>
      <c r="X23" s="22">
        <v>5</v>
      </c>
      <c r="Y23" s="25">
        <v>94.550309274061632</v>
      </c>
      <c r="Z23" s="22">
        <v>5.0426099999999989</v>
      </c>
      <c r="AA23" s="23">
        <v>4.8</v>
      </c>
      <c r="AB23" s="24">
        <v>95.188801037557951</v>
      </c>
      <c r="AC23" s="24">
        <v>86.900329999999997</v>
      </c>
      <c r="AD23" s="25">
        <v>96.458333333333329</v>
      </c>
      <c r="AE23" s="22">
        <v>6.7451599999999994</v>
      </c>
      <c r="AF23" s="23">
        <v>7.52</v>
      </c>
      <c r="AG23" s="25">
        <v>111.48734796505939</v>
      </c>
      <c r="AH23" s="22">
        <v>1.5183000000000002</v>
      </c>
      <c r="AI23" s="23">
        <v>2.52</v>
      </c>
      <c r="AJ23" s="25">
        <v>165.97510373443981</v>
      </c>
      <c r="AK23" s="22">
        <v>3.25074</v>
      </c>
      <c r="AL23" s="23">
        <v>4.41</v>
      </c>
      <c r="AM23" s="25">
        <v>135.66141863083482</v>
      </c>
      <c r="AN23" s="22">
        <v>0.3</v>
      </c>
      <c r="AO23" s="21">
        <v>0.15</v>
      </c>
      <c r="AP23" s="25">
        <v>50</v>
      </c>
      <c r="AQ23" s="22">
        <v>1.18</v>
      </c>
      <c r="AR23" s="21">
        <v>0.73</v>
      </c>
      <c r="AS23" s="25">
        <v>61.864406779661017</v>
      </c>
    </row>
    <row r="24" spans="1:45" s="26" customFormat="1" x14ac:dyDescent="0.2">
      <c r="A24" s="27">
        <v>41</v>
      </c>
      <c r="B24" s="27" t="s">
        <v>44</v>
      </c>
      <c r="C24" s="20">
        <f t="shared" si="2"/>
        <v>1</v>
      </c>
      <c r="D24" s="27"/>
      <c r="E24" s="17">
        <v>22</v>
      </c>
      <c r="F24" s="17"/>
      <c r="G24" s="21">
        <v>1.84</v>
      </c>
      <c r="H24" s="17">
        <v>101</v>
      </c>
      <c r="I24" s="47">
        <f t="shared" si="3"/>
        <v>29.832230623818525</v>
      </c>
      <c r="J24" s="48">
        <f t="shared" si="4"/>
        <v>3.8924000000000003</v>
      </c>
      <c r="K24" s="49">
        <f t="shared" si="5"/>
        <v>5.0699999999999994</v>
      </c>
      <c r="L24" s="50">
        <f t="shared" si="6"/>
        <v>5.961879999999999</v>
      </c>
      <c r="M24" s="17" t="s">
        <v>45</v>
      </c>
      <c r="N24" s="22">
        <v>4.7838400000000005</v>
      </c>
      <c r="O24" s="23">
        <v>5.91</v>
      </c>
      <c r="P24" s="24">
        <v>123.54092110104015</v>
      </c>
      <c r="Q24" s="22">
        <v>4.1152599999999993</v>
      </c>
      <c r="R24" s="23">
        <v>5.04</v>
      </c>
      <c r="S24" s="24">
        <v>122.47099818723485</v>
      </c>
      <c r="T24" s="22">
        <v>1.8466199999999999</v>
      </c>
      <c r="U24" s="23">
        <v>2.23</v>
      </c>
      <c r="V24" s="25">
        <v>120.76117447011296</v>
      </c>
      <c r="W24" s="22">
        <v>5.9595200000000013</v>
      </c>
      <c r="X24" s="22">
        <v>7.3</v>
      </c>
      <c r="Y24" s="25">
        <v>122.4930866915456</v>
      </c>
      <c r="Z24" s="22">
        <v>5.6758799999999985</v>
      </c>
      <c r="AA24" s="23">
        <v>7.2</v>
      </c>
      <c r="AB24" s="24">
        <v>126.85257616440097</v>
      </c>
      <c r="AC24" s="24">
        <v>86.88064</v>
      </c>
      <c r="AD24" s="25">
        <v>82.083333333333329</v>
      </c>
      <c r="AE24" s="22">
        <v>7.6242799999999997</v>
      </c>
      <c r="AF24" s="23">
        <v>9.5299999999999994</v>
      </c>
      <c r="AG24" s="25">
        <v>124.99540940259277</v>
      </c>
      <c r="AH24" s="22">
        <v>1.6624000000000001</v>
      </c>
      <c r="AI24" s="23">
        <v>2.23</v>
      </c>
      <c r="AJ24" s="25">
        <v>134.14340712223293</v>
      </c>
      <c r="AK24" s="22">
        <v>3.50902</v>
      </c>
      <c r="AL24" s="23">
        <v>4.07</v>
      </c>
      <c r="AM24" s="25">
        <v>115.98679973325888</v>
      </c>
      <c r="AN24" s="22">
        <v>0.3</v>
      </c>
      <c r="AO24" s="21">
        <v>0.15</v>
      </c>
      <c r="AP24" s="25">
        <v>50</v>
      </c>
      <c r="AQ24" s="22">
        <v>1.18</v>
      </c>
      <c r="AR24" s="21">
        <v>0.72</v>
      </c>
      <c r="AS24" s="25">
        <v>61.016949152542374</v>
      </c>
    </row>
    <row r="25" spans="1:45" s="26" customFormat="1" x14ac:dyDescent="0.2">
      <c r="A25" s="20">
        <v>80</v>
      </c>
      <c r="B25" s="20" t="s">
        <v>46</v>
      </c>
      <c r="C25" s="20">
        <f t="shared" si="2"/>
        <v>0</v>
      </c>
      <c r="D25" s="20"/>
      <c r="E25" s="20">
        <v>32</v>
      </c>
      <c r="F25" s="20"/>
      <c r="G25" s="20">
        <v>1.52</v>
      </c>
      <c r="H25" s="20">
        <v>59</v>
      </c>
      <c r="I25" s="47">
        <f t="shared" si="3"/>
        <v>25.536703601108034</v>
      </c>
      <c r="J25" s="48">
        <f t="shared" si="4"/>
        <v>2.0132400000000001</v>
      </c>
      <c r="K25" s="49">
        <f t="shared" si="5"/>
        <v>1.1199999999999997</v>
      </c>
      <c r="L25" s="50">
        <f t="shared" si="6"/>
        <v>2.9807999999999999</v>
      </c>
      <c r="M25" s="17" t="s">
        <v>45</v>
      </c>
      <c r="N25" s="22">
        <v>2.6045600000000002</v>
      </c>
      <c r="O25" s="28">
        <v>2.63</v>
      </c>
      <c r="P25" s="24">
        <v>100.97674847191078</v>
      </c>
      <c r="Q25" s="22">
        <v>1.8026399999999994</v>
      </c>
      <c r="R25" s="28">
        <v>2.34</v>
      </c>
      <c r="S25" s="24">
        <v>129.80961256823329</v>
      </c>
      <c r="T25" s="22">
        <v>1.1781600000000005</v>
      </c>
      <c r="U25" s="28">
        <v>0.75</v>
      </c>
      <c r="V25" s="25">
        <v>63.658586270116082</v>
      </c>
      <c r="W25" s="22">
        <v>3.03728</v>
      </c>
      <c r="X25" s="22">
        <v>1.87</v>
      </c>
      <c r="Y25" s="25">
        <v>61.568245272085541</v>
      </c>
      <c r="Z25" s="22">
        <v>3.0085200000000003</v>
      </c>
      <c r="AA25" s="28">
        <v>2.99</v>
      </c>
      <c r="AB25" s="24">
        <v>99.384414928270374</v>
      </c>
      <c r="AC25" s="24">
        <v>88.808160000000001</v>
      </c>
      <c r="AD25" s="25">
        <v>87.959866220735776</v>
      </c>
      <c r="AE25" s="22">
        <v>4.24404</v>
      </c>
      <c r="AF25" s="28">
        <v>3.73</v>
      </c>
      <c r="AG25" s="25">
        <v>87.887955815685046</v>
      </c>
      <c r="AH25" s="22">
        <v>1.2632400000000001</v>
      </c>
      <c r="AI25" s="28">
        <v>1.86</v>
      </c>
      <c r="AJ25" s="25">
        <v>147.2404293720908</v>
      </c>
      <c r="AK25" s="22">
        <v>2.4414000000000007</v>
      </c>
      <c r="AL25" s="28">
        <v>1.92</v>
      </c>
      <c r="AM25" s="25">
        <v>78.64340132710737</v>
      </c>
      <c r="AN25" s="22">
        <v>0.3</v>
      </c>
      <c r="AO25" s="22">
        <v>0.21</v>
      </c>
      <c r="AP25" s="25">
        <v>70</v>
      </c>
      <c r="AQ25" s="22">
        <v>0.96</v>
      </c>
      <c r="AR25" s="22">
        <v>0.47</v>
      </c>
      <c r="AS25" s="25">
        <v>48.958333333333329</v>
      </c>
    </row>
    <row r="26" spans="1:45" s="26" customFormat="1" x14ac:dyDescent="0.2">
      <c r="A26" s="20"/>
      <c r="B26" s="20"/>
      <c r="C26" s="20"/>
      <c r="D26" s="20"/>
      <c r="E26" s="20"/>
      <c r="F26" s="20"/>
      <c r="G26" s="20"/>
      <c r="H26" s="20"/>
      <c r="I26" s="47"/>
      <c r="J26" s="48"/>
      <c r="K26" s="49"/>
      <c r="L26" s="50"/>
      <c r="M26" s="20"/>
      <c r="N26" s="29"/>
      <c r="O26" s="30"/>
      <c r="P26" s="31"/>
      <c r="Q26" s="29"/>
      <c r="R26" s="30"/>
      <c r="S26" s="31"/>
      <c r="T26" s="29"/>
      <c r="U26" s="30"/>
      <c r="V26" s="32"/>
      <c r="W26" s="29"/>
      <c r="X26" s="29"/>
      <c r="Y26" s="32"/>
      <c r="Z26" s="29"/>
      <c r="AA26" s="30"/>
      <c r="AB26" s="31"/>
      <c r="AC26" s="31"/>
      <c r="AD26" s="32"/>
      <c r="AE26" s="29"/>
      <c r="AF26" s="30"/>
      <c r="AG26" s="32"/>
      <c r="AH26" s="29"/>
      <c r="AI26" s="30"/>
      <c r="AJ26" s="32"/>
      <c r="AK26" s="29"/>
      <c r="AL26" s="30"/>
      <c r="AM26" s="32"/>
      <c r="AN26" s="29"/>
      <c r="AO26" s="29"/>
      <c r="AP26" s="32"/>
      <c r="AQ26" s="29"/>
      <c r="AR26" s="29"/>
      <c r="AS26" s="32"/>
    </row>
    <row r="27" spans="1:45" s="26" customFormat="1" x14ac:dyDescent="0.2">
      <c r="A27" s="20" t="s">
        <v>11</v>
      </c>
      <c r="B27" s="17" t="s">
        <v>44</v>
      </c>
      <c r="C27" s="20">
        <f>IF(B27="M",1,0)</f>
        <v>1</v>
      </c>
      <c r="D27" s="17"/>
      <c r="E27" s="17">
        <v>67</v>
      </c>
      <c r="F27" s="17">
        <f>MEDIAN(E27:E46)</f>
        <v>71</v>
      </c>
      <c r="G27" s="21">
        <v>1.82</v>
      </c>
      <c r="H27" s="17">
        <v>77</v>
      </c>
      <c r="I27" s="47">
        <f t="shared" si="3"/>
        <v>23.245984784446321</v>
      </c>
      <c r="J27" s="48">
        <f t="shared" si="4"/>
        <v>3.3961999999999999</v>
      </c>
      <c r="K27" s="49">
        <f t="shared" si="5"/>
        <v>3.5900000000000003</v>
      </c>
      <c r="L27" s="50">
        <f t="shared" si="6"/>
        <v>4.8382400000000008</v>
      </c>
      <c r="M27" s="17" t="s">
        <v>45</v>
      </c>
      <c r="N27" s="22">
        <v>3.3928200000000013</v>
      </c>
      <c r="O27" s="23">
        <v>3.5</v>
      </c>
      <c r="P27" s="24">
        <v>103.15902405668437</v>
      </c>
      <c r="Q27" s="22">
        <v>3.5973800000000007</v>
      </c>
      <c r="R27" s="23">
        <v>3.48</v>
      </c>
      <c r="S27" s="24">
        <v>96.73706975632264</v>
      </c>
      <c r="T27" s="22">
        <v>1.2408600000000001</v>
      </c>
      <c r="U27" s="23">
        <v>0.77</v>
      </c>
      <c r="V27" s="25">
        <v>62.053736924391146</v>
      </c>
      <c r="W27" s="22">
        <v>4.5774600000000003</v>
      </c>
      <c r="X27" s="22">
        <v>4.3600000000000003</v>
      </c>
      <c r="Y27" s="25">
        <v>95.249330414684124</v>
      </c>
      <c r="Z27" s="22">
        <v>4.3907399999999983</v>
      </c>
      <c r="AA27" s="23">
        <v>4.03</v>
      </c>
      <c r="AB27" s="24">
        <v>91.7840728442131</v>
      </c>
      <c r="AC27" s="24">
        <v>86.884219999999999</v>
      </c>
      <c r="AD27" s="25">
        <v>86.848635235732004</v>
      </c>
      <c r="AE27" s="22">
        <v>7.4644400000000006</v>
      </c>
      <c r="AF27" s="23">
        <v>6.45</v>
      </c>
      <c r="AG27" s="25">
        <v>86.409697177551152</v>
      </c>
      <c r="AH27" s="22">
        <v>2.6261999999999999</v>
      </c>
      <c r="AI27" s="23">
        <v>2.09</v>
      </c>
      <c r="AJ27" s="25">
        <v>79.582666971289314</v>
      </c>
      <c r="AK27" s="22">
        <v>3.8670599999999999</v>
      </c>
      <c r="AL27" s="23">
        <v>2.86</v>
      </c>
      <c r="AM27" s="25">
        <v>73.957993928203862</v>
      </c>
      <c r="AN27" s="22">
        <v>0.3</v>
      </c>
      <c r="AO27" s="21">
        <v>0.31</v>
      </c>
      <c r="AP27" s="25">
        <v>103.33333333333334</v>
      </c>
      <c r="AQ27" s="22">
        <v>1.18</v>
      </c>
      <c r="AR27" s="21">
        <v>1.03</v>
      </c>
      <c r="AS27" s="25">
        <v>87.288135593220346</v>
      </c>
    </row>
    <row r="28" spans="1:45" s="26" customFormat="1" x14ac:dyDescent="0.2">
      <c r="A28" s="27" t="s">
        <v>27</v>
      </c>
      <c r="B28" s="27" t="s">
        <v>46</v>
      </c>
      <c r="C28" s="20">
        <f t="shared" ref="C28:C91" si="7">IF(B28="M",1,0)</f>
        <v>0</v>
      </c>
      <c r="D28" s="27"/>
      <c r="E28" s="17">
        <v>71</v>
      </c>
      <c r="F28" s="17"/>
      <c r="G28" s="21">
        <v>1.61</v>
      </c>
      <c r="H28" s="17">
        <v>58</v>
      </c>
      <c r="I28" s="47">
        <f t="shared" si="3"/>
        <v>22.375679950619187</v>
      </c>
      <c r="J28" s="48">
        <f t="shared" si="4"/>
        <v>3.1503200000000002</v>
      </c>
      <c r="K28" s="49">
        <f t="shared" si="5"/>
        <v>1.83</v>
      </c>
      <c r="L28" s="50">
        <f t="shared" si="6"/>
        <v>2.7879000000000014</v>
      </c>
      <c r="M28" s="17" t="s">
        <v>45</v>
      </c>
      <c r="N28" s="22">
        <v>1.9853300000000003</v>
      </c>
      <c r="O28" s="23">
        <v>1.91</v>
      </c>
      <c r="P28" s="24">
        <v>96.205668579027147</v>
      </c>
      <c r="Q28" s="22">
        <v>2.1557700000000004</v>
      </c>
      <c r="R28" s="23">
        <v>2.2000000000000002</v>
      </c>
      <c r="S28" s="24">
        <v>102.05170310376337</v>
      </c>
      <c r="T28" s="22">
        <v>0.63213000000000097</v>
      </c>
      <c r="U28" s="23">
        <v>1.1000000000000001</v>
      </c>
      <c r="V28" s="25">
        <v>174.01483871988333</v>
      </c>
      <c r="W28" s="22">
        <v>2.5210400000000002</v>
      </c>
      <c r="X28" s="22">
        <v>2.93</v>
      </c>
      <c r="Y28" s="25">
        <v>116.22187668581221</v>
      </c>
      <c r="Z28" s="22">
        <v>2.3928600000000002</v>
      </c>
      <c r="AA28" s="23">
        <v>2.9</v>
      </c>
      <c r="AB28" s="24">
        <v>121.19388514162968</v>
      </c>
      <c r="AC28" s="24">
        <v>88.790880000000001</v>
      </c>
      <c r="AD28" s="25">
        <v>65.862068965517238</v>
      </c>
      <c r="AE28" s="22">
        <v>4.8382200000000015</v>
      </c>
      <c r="AF28" s="23">
        <v>5.32</v>
      </c>
      <c r="AG28" s="25">
        <v>109.95779439545944</v>
      </c>
      <c r="AH28" s="22">
        <v>2.0503200000000001</v>
      </c>
      <c r="AI28" s="23">
        <v>2.39</v>
      </c>
      <c r="AJ28" s="25">
        <v>116.56717000273127</v>
      </c>
      <c r="AK28" s="22">
        <v>2.6824500000000011</v>
      </c>
      <c r="AL28" s="23">
        <v>3.11</v>
      </c>
      <c r="AM28" s="25">
        <v>115.93878730265237</v>
      </c>
      <c r="AN28" s="22">
        <v>0.3</v>
      </c>
      <c r="AO28" s="21">
        <v>0.36</v>
      </c>
      <c r="AP28" s="25">
        <v>120</v>
      </c>
      <c r="AQ28" s="22">
        <v>0.96</v>
      </c>
      <c r="AR28" s="21">
        <v>1.26</v>
      </c>
      <c r="AS28" s="25">
        <v>131.25</v>
      </c>
    </row>
    <row r="29" spans="1:45" s="26" customFormat="1" x14ac:dyDescent="0.2">
      <c r="A29" s="20" t="s">
        <v>14</v>
      </c>
      <c r="B29" s="17" t="s">
        <v>44</v>
      </c>
      <c r="C29" s="20">
        <f t="shared" si="7"/>
        <v>1</v>
      </c>
      <c r="D29" s="17"/>
      <c r="E29" s="17">
        <v>69</v>
      </c>
      <c r="F29" s="17"/>
      <c r="G29" s="21">
        <v>1.88</v>
      </c>
      <c r="H29" s="17">
        <v>95</v>
      </c>
      <c r="I29" s="47">
        <f t="shared" si="3"/>
        <v>26.878678134902671</v>
      </c>
      <c r="J29" s="48">
        <f t="shared" si="4"/>
        <v>4.2287999999999997</v>
      </c>
      <c r="K29" s="49">
        <f t="shared" si="5"/>
        <v>3.3899999999999997</v>
      </c>
      <c r="L29" s="50">
        <f t="shared" si="6"/>
        <v>5.1951599999999978</v>
      </c>
      <c r="M29" s="17" t="s">
        <v>45</v>
      </c>
      <c r="N29" s="22">
        <v>3.5928800000000001</v>
      </c>
      <c r="O29" s="23">
        <v>3.4</v>
      </c>
      <c r="P29" s="24">
        <v>94.631604729353597</v>
      </c>
      <c r="Q29" s="22">
        <v>3.9180199999999976</v>
      </c>
      <c r="R29" s="23">
        <v>3.35</v>
      </c>
      <c r="S29" s="24">
        <v>85.502371095604474</v>
      </c>
      <c r="T29" s="22">
        <v>1.2771400000000002</v>
      </c>
      <c r="U29" s="23">
        <v>1.48</v>
      </c>
      <c r="V29" s="25">
        <v>115.88392815196454</v>
      </c>
      <c r="W29" s="22">
        <v>4.8876399999999993</v>
      </c>
      <c r="X29" s="22">
        <v>4.87</v>
      </c>
      <c r="Y29" s="25">
        <v>99.639089621985249</v>
      </c>
      <c r="Z29" s="22">
        <v>4.6841599999999977</v>
      </c>
      <c r="AA29" s="23">
        <v>4.63</v>
      </c>
      <c r="AB29" s="24">
        <v>98.843762809126972</v>
      </c>
      <c r="AC29" s="24">
        <v>86.873480000000001</v>
      </c>
      <c r="AD29" s="25">
        <v>73.434125269978395</v>
      </c>
      <c r="AE29" s="22">
        <v>7.9439599999999979</v>
      </c>
      <c r="AF29" s="23">
        <v>7.97</v>
      </c>
      <c r="AG29" s="25">
        <v>100.32779621246837</v>
      </c>
      <c r="AH29" s="22">
        <v>2.7488000000000001</v>
      </c>
      <c r="AI29" s="23">
        <v>3.1</v>
      </c>
      <c r="AJ29" s="25">
        <v>112.77648428405122</v>
      </c>
      <c r="AK29" s="22">
        <v>4.0259400000000003</v>
      </c>
      <c r="AL29" s="23">
        <v>4.3099999999999996</v>
      </c>
      <c r="AM29" s="25">
        <v>107.05574350338057</v>
      </c>
      <c r="AN29" s="22">
        <v>0.3</v>
      </c>
      <c r="AO29" s="21">
        <v>0.25</v>
      </c>
      <c r="AP29" s="25">
        <v>83.333333333333343</v>
      </c>
      <c r="AQ29" s="22">
        <v>1.18</v>
      </c>
      <c r="AR29" s="21">
        <v>1.23</v>
      </c>
      <c r="AS29" s="25">
        <v>104.23728813559323</v>
      </c>
    </row>
    <row r="30" spans="1:45" s="26" customFormat="1" x14ac:dyDescent="0.2">
      <c r="A30" s="27" t="s">
        <v>5</v>
      </c>
      <c r="B30" s="27" t="s">
        <v>46</v>
      </c>
      <c r="C30" s="20">
        <f t="shared" si="7"/>
        <v>0</v>
      </c>
      <c r="D30" s="27"/>
      <c r="E30" s="17">
        <v>68</v>
      </c>
      <c r="F30" s="17"/>
      <c r="G30" s="21">
        <v>1.68</v>
      </c>
      <c r="H30" s="17">
        <v>66</v>
      </c>
      <c r="I30" s="47">
        <f t="shared" si="3"/>
        <v>23.384353741496604</v>
      </c>
      <c r="J30" s="48">
        <f t="shared" si="4"/>
        <v>3.1891600000000007</v>
      </c>
      <c r="K30" s="49">
        <f t="shared" si="5"/>
        <v>2.9099999999999997</v>
      </c>
      <c r="L30" s="50">
        <f t="shared" si="6"/>
        <v>3.1711999999999989</v>
      </c>
      <c r="M30" s="17" t="s">
        <v>45</v>
      </c>
      <c r="N30" s="22">
        <v>2.33704</v>
      </c>
      <c r="O30" s="23">
        <v>2.98</v>
      </c>
      <c r="P30" s="24">
        <v>127.5117242323623</v>
      </c>
      <c r="Q30" s="22">
        <v>2.4637599999999997</v>
      </c>
      <c r="R30" s="23">
        <v>2.92</v>
      </c>
      <c r="S30" s="24">
        <v>118.51803747118225</v>
      </c>
      <c r="T30" s="22">
        <v>0.70743999999999918</v>
      </c>
      <c r="U30" s="23">
        <v>1.06</v>
      </c>
      <c r="V30" s="25">
        <v>149.83602849711656</v>
      </c>
      <c r="W30" s="22">
        <v>2.9195199999999994</v>
      </c>
      <c r="X30" s="22">
        <v>3.97</v>
      </c>
      <c r="Y30" s="25">
        <v>135.98125719296323</v>
      </c>
      <c r="Z30" s="22">
        <v>2.7806799999999989</v>
      </c>
      <c r="AA30" s="23">
        <v>3.65</v>
      </c>
      <c r="AB30" s="24">
        <v>131.26285656745839</v>
      </c>
      <c r="AC30" s="24">
        <v>88.777439999999999</v>
      </c>
      <c r="AD30" s="25">
        <v>81.643835616438352</v>
      </c>
      <c r="AE30" s="22">
        <v>5.3003599999999995</v>
      </c>
      <c r="AF30" s="23">
        <v>6.27</v>
      </c>
      <c r="AG30" s="25">
        <v>118.29385173837248</v>
      </c>
      <c r="AH30" s="22">
        <v>2.1291600000000006</v>
      </c>
      <c r="AI30" s="23">
        <v>2.2999999999999998</v>
      </c>
      <c r="AJ30" s="25">
        <v>108.02382160100692</v>
      </c>
      <c r="AK30" s="22">
        <v>2.8365999999999998</v>
      </c>
      <c r="AL30" s="23">
        <v>3.36</v>
      </c>
      <c r="AM30" s="25">
        <v>118.4516674892477</v>
      </c>
      <c r="AN30" s="22">
        <v>0.3</v>
      </c>
      <c r="AO30" s="21">
        <v>0.17</v>
      </c>
      <c r="AP30" s="25">
        <v>56.666666666666679</v>
      </c>
      <c r="AQ30" s="22">
        <v>0.96</v>
      </c>
      <c r="AR30" s="21">
        <v>0.66</v>
      </c>
      <c r="AS30" s="25">
        <v>68.75</v>
      </c>
    </row>
    <row r="31" spans="1:45" s="26" customFormat="1" x14ac:dyDescent="0.2">
      <c r="A31" s="27" t="s">
        <v>16</v>
      </c>
      <c r="B31" s="17" t="s">
        <v>44</v>
      </c>
      <c r="C31" s="20">
        <f t="shared" si="7"/>
        <v>1</v>
      </c>
      <c r="D31" s="17"/>
      <c r="E31" s="17">
        <v>69</v>
      </c>
      <c r="F31" s="17"/>
      <c r="G31" s="21">
        <v>1.71</v>
      </c>
      <c r="H31" s="17">
        <v>85</v>
      </c>
      <c r="I31" s="47">
        <f t="shared" si="3"/>
        <v>29.068773297766839</v>
      </c>
      <c r="J31" s="48">
        <f t="shared" si="4"/>
        <v>3.2960999999999996</v>
      </c>
      <c r="K31" s="49">
        <f t="shared" si="5"/>
        <v>2.8000000000000003</v>
      </c>
      <c r="L31" s="50">
        <f t="shared" si="6"/>
        <v>4.0592199999999989</v>
      </c>
      <c r="M31" s="17" t="s">
        <v>45</v>
      </c>
      <c r="N31" s="22">
        <v>2.8617099999999995</v>
      </c>
      <c r="O31" s="23">
        <v>2.75</v>
      </c>
      <c r="P31" s="24">
        <v>96.096389920711758</v>
      </c>
      <c r="Q31" s="22">
        <v>2.9585399999999988</v>
      </c>
      <c r="R31" s="23">
        <v>2.8</v>
      </c>
      <c r="S31" s="24">
        <v>94.641275764397335</v>
      </c>
      <c r="T31" s="22">
        <v>1.1006800000000001</v>
      </c>
      <c r="U31" s="23">
        <v>0.77</v>
      </c>
      <c r="V31" s="25">
        <v>69.956754006614091</v>
      </c>
      <c r="W31" s="22">
        <v>3.8501299999999983</v>
      </c>
      <c r="X31" s="22">
        <v>3.57</v>
      </c>
      <c r="Y31" s="25">
        <v>92.724141782225587</v>
      </c>
      <c r="Z31" s="22">
        <v>3.7054699999999992</v>
      </c>
      <c r="AA31" s="23">
        <v>3.28</v>
      </c>
      <c r="AB31" s="24">
        <v>88.517785867919613</v>
      </c>
      <c r="AC31" s="24">
        <v>86.903909999999996</v>
      </c>
      <c r="AD31" s="25">
        <v>83.841463414634148</v>
      </c>
      <c r="AE31" s="22">
        <v>6.5853199999999985</v>
      </c>
      <c r="AF31" s="23">
        <v>5.44</v>
      </c>
      <c r="AG31" s="25">
        <v>82.607982603730747</v>
      </c>
      <c r="AH31" s="22">
        <v>2.5260999999999996</v>
      </c>
      <c r="AI31" s="23">
        <v>1.87</v>
      </c>
      <c r="AJ31" s="25">
        <v>74.027156486283218</v>
      </c>
      <c r="AK31" s="22">
        <v>3.6267799999999997</v>
      </c>
      <c r="AL31" s="23">
        <v>2.64</v>
      </c>
      <c r="AM31" s="25">
        <v>72.791842901968153</v>
      </c>
      <c r="AN31" s="22">
        <v>0.3</v>
      </c>
      <c r="AO31" s="21">
        <v>0.2</v>
      </c>
      <c r="AP31" s="25">
        <v>66.666666666666671</v>
      </c>
      <c r="AQ31" s="22">
        <v>1.18</v>
      </c>
      <c r="AR31" s="21">
        <v>0.66</v>
      </c>
      <c r="AS31" s="25">
        <v>55.932203389830512</v>
      </c>
    </row>
    <row r="32" spans="1:45" s="26" customFormat="1" x14ac:dyDescent="0.2">
      <c r="A32" s="20" t="s">
        <v>101</v>
      </c>
      <c r="B32" s="17" t="s">
        <v>44</v>
      </c>
      <c r="C32" s="20">
        <f t="shared" si="7"/>
        <v>1</v>
      </c>
      <c r="D32" s="17"/>
      <c r="E32" s="17">
        <v>67</v>
      </c>
      <c r="F32" s="17"/>
      <c r="G32" s="21">
        <v>1.73</v>
      </c>
      <c r="H32" s="17">
        <v>71</v>
      </c>
      <c r="I32" s="47">
        <f t="shared" si="3"/>
        <v>23.722810651876106</v>
      </c>
      <c r="J32" s="48">
        <f t="shared" si="4"/>
        <v>3.6882999999999999</v>
      </c>
      <c r="K32" s="49">
        <f t="shared" si="5"/>
        <v>3.8899999999999997</v>
      </c>
      <c r="L32" s="50">
        <f t="shared" si="6"/>
        <v>4.2368599999999992</v>
      </c>
      <c r="M32" s="17" t="s">
        <v>45</v>
      </c>
      <c r="N32" s="22">
        <v>3.0057300000000007</v>
      </c>
      <c r="O32" s="23">
        <v>3.41</v>
      </c>
      <c r="P32" s="24">
        <v>113.44997721019516</v>
      </c>
      <c r="Q32" s="22">
        <v>3.0894200000000001</v>
      </c>
      <c r="R32" s="23">
        <v>3.62</v>
      </c>
      <c r="S32" s="24">
        <v>117.1740974033961</v>
      </c>
      <c r="T32" s="22">
        <v>1.1474399999999991</v>
      </c>
      <c r="U32" s="23">
        <v>1.18</v>
      </c>
      <c r="V32" s="25">
        <v>102.83762113923176</v>
      </c>
      <c r="W32" s="22">
        <v>4.0281900000000004</v>
      </c>
      <c r="X32" s="22">
        <v>5.07</v>
      </c>
      <c r="Y32" s="25">
        <v>125.862980643912</v>
      </c>
      <c r="Z32" s="22">
        <v>3.872609999999999</v>
      </c>
      <c r="AA32" s="23">
        <v>4.4000000000000004</v>
      </c>
      <c r="AB32" s="24">
        <v>113.61846403330058</v>
      </c>
      <c r="AC32" s="24">
        <v>86.900329999999997</v>
      </c>
      <c r="AD32" s="25">
        <v>77.5</v>
      </c>
      <c r="AE32" s="22">
        <v>6.7451599999999994</v>
      </c>
      <c r="AF32" s="23">
        <v>8.0299999999999994</v>
      </c>
      <c r="AG32" s="25">
        <v>119.0483250212004</v>
      </c>
      <c r="AH32" s="22">
        <v>2.5083000000000002</v>
      </c>
      <c r="AI32" s="23">
        <v>2.96</v>
      </c>
      <c r="AJ32" s="25">
        <v>118.00821273372402</v>
      </c>
      <c r="AK32" s="22">
        <v>3.6557399999999993</v>
      </c>
      <c r="AL32" s="23">
        <v>3.87</v>
      </c>
      <c r="AM32" s="25">
        <v>105.86092008731475</v>
      </c>
      <c r="AN32" s="22">
        <v>0.3</v>
      </c>
      <c r="AO32" s="21">
        <v>0.22</v>
      </c>
      <c r="AP32" s="25">
        <v>73.333333333333343</v>
      </c>
      <c r="AQ32" s="22">
        <v>1.18</v>
      </c>
      <c r="AR32" s="21">
        <v>0.94</v>
      </c>
      <c r="AS32" s="25">
        <v>79.66101694915254</v>
      </c>
    </row>
    <row r="33" spans="1:45" s="26" customFormat="1" x14ac:dyDescent="0.2">
      <c r="A33" s="20" t="s">
        <v>7</v>
      </c>
      <c r="B33" s="17" t="s">
        <v>44</v>
      </c>
      <c r="C33" s="20">
        <f t="shared" si="7"/>
        <v>1</v>
      </c>
      <c r="D33" s="17"/>
      <c r="E33" s="17">
        <v>64</v>
      </c>
      <c r="F33" s="17"/>
      <c r="G33" s="21">
        <v>1.7</v>
      </c>
      <c r="H33" s="17">
        <v>72</v>
      </c>
      <c r="I33" s="47">
        <f t="shared" si="3"/>
        <v>24.913494809688583</v>
      </c>
      <c r="J33" s="48">
        <f t="shared" si="4"/>
        <v>3.6829999999999998</v>
      </c>
      <c r="K33" s="49">
        <f t="shared" si="5"/>
        <v>2.83</v>
      </c>
      <c r="L33" s="50">
        <f t="shared" si="6"/>
        <v>4.1023999999999994</v>
      </c>
      <c r="M33" s="17" t="s">
        <v>45</v>
      </c>
      <c r="N33" s="22">
        <v>2.9637000000000002</v>
      </c>
      <c r="O33" s="23">
        <v>3.07</v>
      </c>
      <c r="P33" s="24">
        <v>103.58673280021593</v>
      </c>
      <c r="Q33" s="22">
        <v>2.9470999999999994</v>
      </c>
      <c r="R33" s="23">
        <v>2.76</v>
      </c>
      <c r="S33" s="24">
        <v>93.65138610837775</v>
      </c>
      <c r="T33" s="22">
        <v>1.1553</v>
      </c>
      <c r="U33" s="23">
        <v>1.28</v>
      </c>
      <c r="V33" s="25">
        <v>110.79373322946422</v>
      </c>
      <c r="W33" s="22">
        <v>3.9291</v>
      </c>
      <c r="X33" s="22">
        <v>4.1100000000000003</v>
      </c>
      <c r="Y33" s="25">
        <v>104.60410781094906</v>
      </c>
      <c r="Z33" s="22">
        <v>3.7778999999999998</v>
      </c>
      <c r="AA33" s="23">
        <v>3.77</v>
      </c>
      <c r="AB33" s="24">
        <v>99.790889118293236</v>
      </c>
      <c r="AC33" s="24">
        <v>86.905699999999996</v>
      </c>
      <c r="AD33" s="25">
        <v>81.432360742705569</v>
      </c>
      <c r="AE33" s="22">
        <v>6.505399999999999</v>
      </c>
      <c r="AF33" s="23">
        <v>6.29</v>
      </c>
      <c r="AG33" s="25">
        <v>96.688904602330382</v>
      </c>
      <c r="AH33" s="22">
        <v>2.4029999999999996</v>
      </c>
      <c r="AI33" s="23">
        <v>2.1800000000000002</v>
      </c>
      <c r="AJ33" s="25">
        <v>90.719933416562654</v>
      </c>
      <c r="AK33" s="22">
        <v>3.5582999999999996</v>
      </c>
      <c r="AL33" s="23">
        <v>3.46</v>
      </c>
      <c r="AM33" s="25">
        <v>97.23744484725853</v>
      </c>
      <c r="AN33" s="22">
        <v>0.3</v>
      </c>
      <c r="AO33" s="21">
        <v>0.2</v>
      </c>
      <c r="AP33" s="25">
        <v>66.666666666666671</v>
      </c>
      <c r="AQ33" s="22">
        <v>1.18</v>
      </c>
      <c r="AR33" s="21">
        <v>0.76</v>
      </c>
      <c r="AS33" s="25">
        <v>64.406779661016955</v>
      </c>
    </row>
    <row r="34" spans="1:45" s="26" customFormat="1" x14ac:dyDescent="0.2">
      <c r="A34" s="20" t="s">
        <v>8</v>
      </c>
      <c r="B34" s="20" t="s">
        <v>44</v>
      </c>
      <c r="C34" s="20">
        <f t="shared" si="7"/>
        <v>1</v>
      </c>
      <c r="D34" s="20"/>
      <c r="E34" s="17">
        <v>66</v>
      </c>
      <c r="F34" s="17"/>
      <c r="G34" s="21">
        <v>1.86</v>
      </c>
      <c r="H34" s="17">
        <v>103</v>
      </c>
      <c r="I34" s="47">
        <f t="shared" si="3"/>
        <v>29.772228003237366</v>
      </c>
      <c r="J34" s="48">
        <f t="shared" si="4"/>
        <v>4.9366000000000003</v>
      </c>
      <c r="K34" s="49">
        <f t="shared" si="5"/>
        <v>3.24</v>
      </c>
      <c r="L34" s="50">
        <f t="shared" si="6"/>
        <v>5.1275200000000005</v>
      </c>
      <c r="M34" s="17" t="s">
        <v>45</v>
      </c>
      <c r="N34" s="22">
        <v>3.5938600000000003</v>
      </c>
      <c r="O34" s="23">
        <v>3.35</v>
      </c>
      <c r="P34" s="24">
        <v>93.214538128919884</v>
      </c>
      <c r="Q34" s="22">
        <v>3.8321400000000003</v>
      </c>
      <c r="R34" s="23">
        <v>3.23</v>
      </c>
      <c r="S34" s="24">
        <v>84.287108508561786</v>
      </c>
      <c r="T34" s="22">
        <v>1.2953800000000002</v>
      </c>
      <c r="U34" s="23">
        <v>2.2799999999999998</v>
      </c>
      <c r="V34" s="25">
        <v>176.0101283021198</v>
      </c>
      <c r="W34" s="22">
        <v>4.8495799999999996</v>
      </c>
      <c r="X34" s="22">
        <v>5.52</v>
      </c>
      <c r="Y34" s="25">
        <v>113.82428993851015</v>
      </c>
      <c r="Z34" s="22">
        <v>4.6470200000000004</v>
      </c>
      <c r="AA34" s="23">
        <v>4.97</v>
      </c>
      <c r="AB34" s="24">
        <v>106.95026059711384</v>
      </c>
      <c r="AC34" s="24">
        <v>86.87706</v>
      </c>
      <c r="AD34" s="25">
        <v>67.404426559356139</v>
      </c>
      <c r="AE34" s="22">
        <v>7.7841200000000006</v>
      </c>
      <c r="AF34" s="23">
        <v>8.24</v>
      </c>
      <c r="AG34" s="25">
        <v>105.85653869673128</v>
      </c>
      <c r="AH34" s="22">
        <v>2.6566000000000001</v>
      </c>
      <c r="AI34" s="23">
        <v>2.72</v>
      </c>
      <c r="AJ34" s="25">
        <v>102.38650907174585</v>
      </c>
      <c r="AK34" s="22">
        <v>3.9519800000000003</v>
      </c>
      <c r="AL34" s="23">
        <v>5</v>
      </c>
      <c r="AM34" s="25">
        <v>126.51885890110779</v>
      </c>
      <c r="AN34" s="22">
        <v>0.3</v>
      </c>
      <c r="AO34" s="21">
        <v>0.17</v>
      </c>
      <c r="AP34" s="25">
        <v>56.666666666666679</v>
      </c>
      <c r="AQ34" s="22">
        <v>1.18</v>
      </c>
      <c r="AR34" s="21">
        <v>0.96</v>
      </c>
      <c r="AS34" s="25">
        <v>81.355932203389841</v>
      </c>
    </row>
    <row r="35" spans="1:45" s="26" customFormat="1" x14ac:dyDescent="0.2">
      <c r="A35" s="20" t="s">
        <v>17</v>
      </c>
      <c r="B35" s="17" t="s">
        <v>44</v>
      </c>
      <c r="C35" s="20">
        <f t="shared" si="7"/>
        <v>1</v>
      </c>
      <c r="D35" s="17"/>
      <c r="E35" s="17">
        <v>70</v>
      </c>
      <c r="F35" s="17"/>
      <c r="G35" s="21">
        <v>1.75</v>
      </c>
      <c r="H35" s="17">
        <v>71</v>
      </c>
      <c r="I35" s="47">
        <f t="shared" si="3"/>
        <v>23.183673469387756</v>
      </c>
      <c r="J35" s="48">
        <f t="shared" si="4"/>
        <v>4.3904999999999994</v>
      </c>
      <c r="K35" s="49">
        <f t="shared" si="5"/>
        <v>2.74</v>
      </c>
      <c r="L35" s="50">
        <f t="shared" si="6"/>
        <v>4.3045000000000009</v>
      </c>
      <c r="M35" s="17" t="s">
        <v>45</v>
      </c>
      <c r="N35" s="22">
        <v>3.0047499999999996</v>
      </c>
      <c r="O35" s="23">
        <v>3.12</v>
      </c>
      <c r="P35" s="24">
        <v>103.83559364339796</v>
      </c>
      <c r="Q35" s="22">
        <v>3.1753000000000005</v>
      </c>
      <c r="R35" s="23">
        <v>2.69</v>
      </c>
      <c r="S35" s="24">
        <v>84.716404749157547</v>
      </c>
      <c r="T35" s="22">
        <v>1.1292000000000004</v>
      </c>
      <c r="U35" s="23">
        <v>1.79</v>
      </c>
      <c r="V35" s="25">
        <v>158.51930570315261</v>
      </c>
      <c r="W35" s="22">
        <v>4.0662500000000001</v>
      </c>
      <c r="X35" s="22">
        <v>4.53</v>
      </c>
      <c r="Y35" s="25">
        <v>111.40485705502614</v>
      </c>
      <c r="Z35" s="22">
        <v>3.9097499999999998</v>
      </c>
      <c r="AA35" s="23">
        <v>4.18</v>
      </c>
      <c r="AB35" s="24">
        <v>106.9122066628301</v>
      </c>
      <c r="AC35" s="24">
        <v>86.896749999999997</v>
      </c>
      <c r="AD35" s="25">
        <v>74.64114832535887</v>
      </c>
      <c r="AE35" s="22">
        <v>6.9050000000000002</v>
      </c>
      <c r="AF35" s="23">
        <v>9.73</v>
      </c>
      <c r="AG35" s="25">
        <v>140.91238233164373</v>
      </c>
      <c r="AH35" s="22">
        <v>2.6004999999999994</v>
      </c>
      <c r="AI35" s="23">
        <v>5.2</v>
      </c>
      <c r="AJ35" s="25">
        <v>199.96154585656609</v>
      </c>
      <c r="AK35" s="22">
        <v>3.7296999999999998</v>
      </c>
      <c r="AL35" s="23">
        <v>7.07</v>
      </c>
      <c r="AM35" s="25">
        <v>189.55948199587101</v>
      </c>
      <c r="AN35" s="22">
        <v>0.3</v>
      </c>
      <c r="AO35" s="21">
        <v>0.11</v>
      </c>
      <c r="AP35" s="25">
        <v>36.666666666666671</v>
      </c>
      <c r="AQ35" s="22">
        <v>1.18</v>
      </c>
      <c r="AR35" s="21">
        <v>0.79</v>
      </c>
      <c r="AS35" s="25">
        <v>66.949152542372886</v>
      </c>
    </row>
    <row r="36" spans="1:45" s="26" customFormat="1" x14ac:dyDescent="0.2">
      <c r="A36" s="27" t="s">
        <v>12</v>
      </c>
      <c r="B36" s="17" t="s">
        <v>44</v>
      </c>
      <c r="C36" s="20">
        <f t="shared" si="7"/>
        <v>1</v>
      </c>
      <c r="D36" s="17"/>
      <c r="E36" s="17">
        <v>69</v>
      </c>
      <c r="F36" s="17"/>
      <c r="G36" s="21">
        <v>1.75</v>
      </c>
      <c r="H36" s="17">
        <v>69</v>
      </c>
      <c r="I36" s="47">
        <f t="shared" si="3"/>
        <v>22.530612244897959</v>
      </c>
      <c r="J36" s="48">
        <f t="shared" si="4"/>
        <v>3.4885000000000002</v>
      </c>
      <c r="K36" s="49">
        <f t="shared" si="5"/>
        <v>3.4499999999999993</v>
      </c>
      <c r="L36" s="50">
        <f t="shared" si="6"/>
        <v>4.3265000000000002</v>
      </c>
      <c r="M36" s="17" t="s">
        <v>45</v>
      </c>
      <c r="N36" s="22">
        <v>3.0337499999999999</v>
      </c>
      <c r="O36" s="23">
        <v>2.88</v>
      </c>
      <c r="P36" s="24">
        <v>94.932014833127297</v>
      </c>
      <c r="Q36" s="22">
        <v>3.1842999999999999</v>
      </c>
      <c r="R36" s="23">
        <v>3.31</v>
      </c>
      <c r="S36" s="24">
        <v>103.94749238451151</v>
      </c>
      <c r="T36" s="22">
        <v>1.1422000000000003</v>
      </c>
      <c r="U36" s="23">
        <v>0.91</v>
      </c>
      <c r="V36" s="25">
        <v>79.670810716161782</v>
      </c>
      <c r="W36" s="22">
        <v>4.0942499999999988</v>
      </c>
      <c r="X36" s="22">
        <v>4.3600000000000003</v>
      </c>
      <c r="Y36" s="25">
        <v>106.49081028271358</v>
      </c>
      <c r="Z36" s="22">
        <v>3.9357499999999996</v>
      </c>
      <c r="AA36" s="23">
        <v>3.92</v>
      </c>
      <c r="AB36" s="24">
        <v>99.599822143174748</v>
      </c>
      <c r="AC36" s="24">
        <v>86.896749999999997</v>
      </c>
      <c r="AD36" s="25">
        <v>73.469387755102048</v>
      </c>
      <c r="AE36" s="22">
        <v>6.9050000000000002</v>
      </c>
      <c r="AF36" s="23">
        <v>7.31</v>
      </c>
      <c r="AG36" s="25">
        <v>105.8653149891383</v>
      </c>
      <c r="AH36" s="22">
        <v>2.5785</v>
      </c>
      <c r="AI36" s="23">
        <v>2.95</v>
      </c>
      <c r="AJ36" s="25">
        <v>114.40760131859608</v>
      </c>
      <c r="AK36" s="22">
        <v>3.7207000000000003</v>
      </c>
      <c r="AL36" s="23">
        <v>3.88</v>
      </c>
      <c r="AM36" s="25">
        <v>104.28145241486814</v>
      </c>
      <c r="AN36" s="22">
        <v>0.3</v>
      </c>
      <c r="AO36" s="21">
        <v>0.27</v>
      </c>
      <c r="AP36" s="25">
        <v>90</v>
      </c>
      <c r="AQ36" s="22">
        <v>1.18</v>
      </c>
      <c r="AR36" s="21">
        <v>1.1299999999999999</v>
      </c>
      <c r="AS36" s="25">
        <v>95.762711864406782</v>
      </c>
    </row>
    <row r="37" spans="1:45" s="26" customFormat="1" x14ac:dyDescent="0.2">
      <c r="A37" s="33" t="s">
        <v>18</v>
      </c>
      <c r="B37" s="17" t="s">
        <v>44</v>
      </c>
      <c r="C37" s="20">
        <f t="shared" si="7"/>
        <v>1</v>
      </c>
      <c r="D37" s="17"/>
      <c r="E37" s="17">
        <v>71</v>
      </c>
      <c r="F37" s="17"/>
      <c r="G37" s="21">
        <v>1.66</v>
      </c>
      <c r="H37" s="17">
        <v>72</v>
      </c>
      <c r="I37" s="47">
        <f t="shared" si="3"/>
        <v>26.1286108288576</v>
      </c>
      <c r="J37" s="48">
        <f t="shared" si="4"/>
        <v>2.8045999999999998</v>
      </c>
      <c r="K37" s="49">
        <f t="shared" si="5"/>
        <v>3.1799999999999997</v>
      </c>
      <c r="L37" s="50">
        <f t="shared" si="6"/>
        <v>3.6811199999999991</v>
      </c>
      <c r="M37" s="17" t="s">
        <v>45</v>
      </c>
      <c r="N37" s="22">
        <v>2.58866</v>
      </c>
      <c r="O37" s="23">
        <v>2.92</v>
      </c>
      <c r="P37" s="24">
        <v>112.79967241738969</v>
      </c>
      <c r="Q37" s="22">
        <v>2.6583399999999995</v>
      </c>
      <c r="R37" s="23">
        <v>3.43</v>
      </c>
      <c r="S37" s="24">
        <v>129.0278895852299</v>
      </c>
      <c r="T37" s="22">
        <v>1.0227799999999996</v>
      </c>
      <c r="U37" s="23">
        <v>0.3</v>
      </c>
      <c r="V37" s="25">
        <v>29.331821115000306</v>
      </c>
      <c r="W37" s="22">
        <v>3.4889799999999997</v>
      </c>
      <c r="X37" s="22">
        <v>3.48</v>
      </c>
      <c r="Y37" s="25">
        <v>99.742618186404044</v>
      </c>
      <c r="Z37" s="22">
        <v>3.3656199999999989</v>
      </c>
      <c r="AA37" s="23">
        <v>3.56</v>
      </c>
      <c r="AB37" s="24">
        <v>105.77545890504577</v>
      </c>
      <c r="AC37" s="24">
        <v>86.912859999999995</v>
      </c>
      <c r="AD37" s="25">
        <v>82.022471910112358</v>
      </c>
      <c r="AE37" s="22">
        <v>6.185719999999999</v>
      </c>
      <c r="AF37" s="23">
        <v>5.89</v>
      </c>
      <c r="AG37" s="25">
        <v>95.219311575693709</v>
      </c>
      <c r="AH37" s="22">
        <v>2.5045999999999999</v>
      </c>
      <c r="AI37" s="23">
        <v>2.41</v>
      </c>
      <c r="AJ37" s="25">
        <v>96.222949772418758</v>
      </c>
      <c r="AK37" s="22">
        <v>3.5273799999999995</v>
      </c>
      <c r="AL37" s="23">
        <v>2.5499999999999998</v>
      </c>
      <c r="AM37" s="25">
        <v>72.291615873537879</v>
      </c>
      <c r="AN37" s="22">
        <v>0.3</v>
      </c>
      <c r="AO37" s="21">
        <v>0.31</v>
      </c>
      <c r="AP37" s="25">
        <v>103.33333333333334</v>
      </c>
      <c r="AQ37" s="22">
        <v>1.18</v>
      </c>
      <c r="AR37" s="21">
        <v>0.9</v>
      </c>
      <c r="AS37" s="25">
        <v>76.27118644067798</v>
      </c>
    </row>
    <row r="38" spans="1:45" s="26" customFormat="1" x14ac:dyDescent="0.2">
      <c r="A38" s="33" t="s">
        <v>19</v>
      </c>
      <c r="B38" s="17" t="s">
        <v>44</v>
      </c>
      <c r="C38" s="20">
        <f t="shared" si="7"/>
        <v>1</v>
      </c>
      <c r="D38" s="17"/>
      <c r="E38" s="17">
        <v>71</v>
      </c>
      <c r="F38" s="17"/>
      <c r="G38" s="21">
        <v>1.7</v>
      </c>
      <c r="H38" s="17">
        <v>80</v>
      </c>
      <c r="I38" s="47">
        <f t="shared" si="3"/>
        <v>27.681660899653981</v>
      </c>
      <c r="J38" s="48">
        <f t="shared" si="4"/>
        <v>3.1069999999999993</v>
      </c>
      <c r="K38" s="49">
        <f t="shared" si="5"/>
        <v>3.1400000000000006</v>
      </c>
      <c r="L38" s="50">
        <f t="shared" si="6"/>
        <v>3.9483999999999995</v>
      </c>
      <c r="M38" s="17" t="s">
        <v>45</v>
      </c>
      <c r="N38" s="22">
        <v>2.7606999999999999</v>
      </c>
      <c r="O38" s="23">
        <v>2.8</v>
      </c>
      <c r="P38" s="24">
        <v>101.42355199768174</v>
      </c>
      <c r="Q38" s="22">
        <v>2.8840999999999997</v>
      </c>
      <c r="R38" s="23">
        <v>3.23</v>
      </c>
      <c r="S38" s="24">
        <v>111.99334281058218</v>
      </c>
      <c r="T38" s="22">
        <v>1.0642999999999998</v>
      </c>
      <c r="U38" s="23">
        <v>0.55000000000000004</v>
      </c>
      <c r="V38" s="25">
        <v>51.677158695856441</v>
      </c>
      <c r="W38" s="22">
        <v>3.7331000000000003</v>
      </c>
      <c r="X38" s="22">
        <v>3.69</v>
      </c>
      <c r="Y38" s="25">
        <v>98.845463555757945</v>
      </c>
      <c r="Z38" s="22">
        <v>3.5958999999999994</v>
      </c>
      <c r="AA38" s="23">
        <v>3.61</v>
      </c>
      <c r="AB38" s="24">
        <v>100.392113240079</v>
      </c>
      <c r="AC38" s="24">
        <v>86.905699999999996</v>
      </c>
      <c r="AD38" s="25">
        <v>77.5623268698061</v>
      </c>
      <c r="AE38" s="22">
        <v>6.505399999999999</v>
      </c>
      <c r="AF38" s="23">
        <v>6.74</v>
      </c>
      <c r="AG38" s="25">
        <v>103.60623482030316</v>
      </c>
      <c r="AH38" s="22">
        <v>2.5569999999999995</v>
      </c>
      <c r="AI38" s="23">
        <v>3.05</v>
      </c>
      <c r="AJ38" s="25">
        <v>119.28040672663278</v>
      </c>
      <c r="AK38" s="22">
        <v>3.6212999999999993</v>
      </c>
      <c r="AL38" s="23">
        <v>3.49</v>
      </c>
      <c r="AM38" s="25">
        <v>96.374230248805702</v>
      </c>
      <c r="AN38" s="22">
        <v>0.3</v>
      </c>
      <c r="AO38" s="21">
        <v>0.26</v>
      </c>
      <c r="AP38" s="25">
        <v>86.666666666666671</v>
      </c>
      <c r="AQ38" s="22">
        <v>1.18</v>
      </c>
      <c r="AR38" s="21">
        <v>1.02</v>
      </c>
      <c r="AS38" s="25">
        <v>86.440677966101703</v>
      </c>
    </row>
    <row r="39" spans="1:45" s="26" customFormat="1" x14ac:dyDescent="0.2">
      <c r="A39" s="33" t="s">
        <v>20</v>
      </c>
      <c r="B39" s="17" t="s">
        <v>44</v>
      </c>
      <c r="C39" s="20">
        <f t="shared" si="7"/>
        <v>1</v>
      </c>
      <c r="D39" s="17"/>
      <c r="E39" s="17">
        <v>76</v>
      </c>
      <c r="F39" s="17"/>
      <c r="G39" s="21">
        <v>1.75</v>
      </c>
      <c r="H39" s="17">
        <v>85</v>
      </c>
      <c r="I39" s="47">
        <f t="shared" si="3"/>
        <v>27.755102040816325</v>
      </c>
      <c r="J39" s="48">
        <f t="shared" si="4"/>
        <v>3.1425000000000001</v>
      </c>
      <c r="K39" s="49">
        <f t="shared" si="5"/>
        <v>3.73</v>
      </c>
      <c r="L39" s="50">
        <f t="shared" si="6"/>
        <v>4.1725000000000003</v>
      </c>
      <c r="M39" s="17" t="s">
        <v>45</v>
      </c>
      <c r="N39" s="22">
        <v>2.8307499999999992</v>
      </c>
      <c r="O39" s="23">
        <v>2.75</v>
      </c>
      <c r="P39" s="24">
        <v>97.147399099178685</v>
      </c>
      <c r="Q39" s="22">
        <v>3.1213000000000002</v>
      </c>
      <c r="R39" s="23">
        <v>3.71</v>
      </c>
      <c r="S39" s="24">
        <v>118.86073110562904</v>
      </c>
      <c r="T39" s="22">
        <v>1.0512000000000001</v>
      </c>
      <c r="U39" s="23">
        <v>0.41</v>
      </c>
      <c r="V39" s="25">
        <v>39.003044140030433</v>
      </c>
      <c r="W39" s="22">
        <v>3.8982499999999991</v>
      </c>
      <c r="X39" s="22">
        <v>4.1399999999999997</v>
      </c>
      <c r="Y39" s="25">
        <v>106.20150067337913</v>
      </c>
      <c r="Z39" s="22">
        <v>3.7537500000000001</v>
      </c>
      <c r="AA39" s="23">
        <v>3.91</v>
      </c>
      <c r="AB39" s="24">
        <v>104.16250416250419</v>
      </c>
      <c r="AC39" s="24">
        <v>86.896749999999997</v>
      </c>
      <c r="AD39" s="25">
        <v>70.332480818414325</v>
      </c>
      <c r="AE39" s="22">
        <v>6.9050000000000002</v>
      </c>
      <c r="AF39" s="23">
        <v>7.11</v>
      </c>
      <c r="AG39" s="25">
        <v>102.96886314265026</v>
      </c>
      <c r="AH39" s="22">
        <v>2.7324999999999999</v>
      </c>
      <c r="AI39" s="23">
        <v>2.97</v>
      </c>
      <c r="AJ39" s="25">
        <v>108.69167429094237</v>
      </c>
      <c r="AK39" s="22">
        <v>3.7837000000000001</v>
      </c>
      <c r="AL39" s="23">
        <v>3.38</v>
      </c>
      <c r="AM39" s="25">
        <v>89.330549462166658</v>
      </c>
      <c r="AN39" s="22">
        <v>0.3</v>
      </c>
      <c r="AO39" s="21">
        <v>0.28999999999999998</v>
      </c>
      <c r="AP39" s="25">
        <v>96.666666666666671</v>
      </c>
      <c r="AQ39" s="22">
        <v>1.18</v>
      </c>
      <c r="AR39" s="21">
        <v>1.0900000000000001</v>
      </c>
      <c r="AS39" s="25">
        <v>92.372881355932208</v>
      </c>
    </row>
    <row r="40" spans="1:45" s="26" customFormat="1" x14ac:dyDescent="0.2">
      <c r="A40" s="33" t="s">
        <v>21</v>
      </c>
      <c r="B40" s="17" t="s">
        <v>46</v>
      </c>
      <c r="C40" s="20">
        <f t="shared" si="7"/>
        <v>0</v>
      </c>
      <c r="D40" s="17"/>
      <c r="E40" s="17">
        <v>72</v>
      </c>
      <c r="F40" s="17"/>
      <c r="G40" s="21">
        <v>1.67</v>
      </c>
      <c r="H40" s="17">
        <v>70</v>
      </c>
      <c r="I40" s="47">
        <f t="shared" si="3"/>
        <v>25.099501595611173</v>
      </c>
      <c r="J40" s="48">
        <f t="shared" si="4"/>
        <v>2.4450400000000001</v>
      </c>
      <c r="K40" s="49">
        <f t="shared" si="5"/>
        <v>2.1399999999999997</v>
      </c>
      <c r="L40" s="50">
        <f t="shared" si="6"/>
        <v>3.0592999999999995</v>
      </c>
      <c r="M40" s="17" t="s">
        <v>45</v>
      </c>
      <c r="N40" s="22">
        <v>2.1975100000000003</v>
      </c>
      <c r="O40" s="23">
        <v>1.93</v>
      </c>
      <c r="P40" s="24">
        <v>87.826676556648181</v>
      </c>
      <c r="Q40" s="22">
        <v>2.4161899999999994</v>
      </c>
      <c r="R40" s="23">
        <v>2.13</v>
      </c>
      <c r="S40" s="24">
        <v>88.155318911178355</v>
      </c>
      <c r="T40" s="22">
        <v>0.64311000000000007</v>
      </c>
      <c r="U40" s="23">
        <v>0.27</v>
      </c>
      <c r="V40" s="25">
        <v>41.983486495311844</v>
      </c>
      <c r="W40" s="22">
        <v>2.7768799999999993</v>
      </c>
      <c r="X40" s="22">
        <v>2.41</v>
      </c>
      <c r="Y40" s="25">
        <v>86.788049897726964</v>
      </c>
      <c r="Z40" s="22">
        <v>2.6324200000000002</v>
      </c>
      <c r="AA40" s="23">
        <v>2.38</v>
      </c>
      <c r="AB40" s="24">
        <v>90.411104610966319</v>
      </c>
      <c r="AC40" s="24">
        <v>88.779359999999997</v>
      </c>
      <c r="AD40" s="25">
        <v>81.092436974789919</v>
      </c>
      <c r="AE40" s="22">
        <v>5.2343399999999995</v>
      </c>
      <c r="AF40" s="23">
        <v>5.35</v>
      </c>
      <c r="AG40" s="25">
        <v>102.2096386554943</v>
      </c>
      <c r="AH40" s="22">
        <v>2.1750400000000001</v>
      </c>
      <c r="AI40" s="23">
        <v>2.94</v>
      </c>
      <c r="AJ40" s="25">
        <v>135.16992790937178</v>
      </c>
      <c r="AK40" s="22">
        <v>2.8181500000000002</v>
      </c>
      <c r="AL40" s="23">
        <v>3.21</v>
      </c>
      <c r="AM40" s="25">
        <v>113.9045118251335</v>
      </c>
      <c r="AN40" s="22">
        <v>0.3</v>
      </c>
      <c r="AO40" s="21">
        <v>0.3</v>
      </c>
      <c r="AP40" s="25">
        <v>100</v>
      </c>
      <c r="AQ40" s="22">
        <v>0.96</v>
      </c>
      <c r="AR40" s="21">
        <v>1.05</v>
      </c>
      <c r="AS40" s="25">
        <v>109.375</v>
      </c>
    </row>
    <row r="41" spans="1:45" s="26" customFormat="1" x14ac:dyDescent="0.2">
      <c r="A41" s="33" t="s">
        <v>22</v>
      </c>
      <c r="B41" s="17" t="s">
        <v>44</v>
      </c>
      <c r="C41" s="20">
        <f t="shared" si="7"/>
        <v>1</v>
      </c>
      <c r="D41" s="17"/>
      <c r="E41" s="17">
        <v>73</v>
      </c>
      <c r="F41" s="17"/>
      <c r="G41" s="21">
        <v>1.76</v>
      </c>
      <c r="H41" s="17">
        <v>86</v>
      </c>
      <c r="I41" s="47">
        <f t="shared" si="3"/>
        <v>27.763429752066116</v>
      </c>
      <c r="J41" s="48">
        <f t="shared" si="4"/>
        <v>4.7896000000000001</v>
      </c>
      <c r="K41" s="49">
        <f t="shared" si="5"/>
        <v>2.7900000000000009</v>
      </c>
      <c r="L41" s="50">
        <f t="shared" si="6"/>
        <v>4.30532</v>
      </c>
      <c r="M41" s="17" t="s">
        <v>45</v>
      </c>
      <c r="N41" s="22">
        <v>2.9607600000000005</v>
      </c>
      <c r="O41" s="23">
        <v>3.41</v>
      </c>
      <c r="P41" s="24">
        <v>115.17313122306435</v>
      </c>
      <c r="Q41" s="22">
        <v>3.2047399999999997</v>
      </c>
      <c r="R41" s="23">
        <v>2.79</v>
      </c>
      <c r="S41" s="24">
        <v>87.058544530913593</v>
      </c>
      <c r="T41" s="22">
        <v>1.1005800000000003</v>
      </c>
      <c r="U41" s="23">
        <v>2.11</v>
      </c>
      <c r="V41" s="25">
        <v>191.71709462283516</v>
      </c>
      <c r="W41" s="22">
        <v>4.0432799999999993</v>
      </c>
      <c r="X41" s="22">
        <v>4.9000000000000004</v>
      </c>
      <c r="Y41" s="25">
        <v>121.18873785639386</v>
      </c>
      <c r="Z41" s="22">
        <v>3.8893200000000006</v>
      </c>
      <c r="AA41" s="23">
        <v>4.84</v>
      </c>
      <c r="AB41" s="24">
        <v>124.44334742319991</v>
      </c>
      <c r="AC41" s="24">
        <v>86.894959999999998</v>
      </c>
      <c r="AD41" s="25">
        <v>70.454545454545453</v>
      </c>
      <c r="AE41" s="22">
        <v>6.9849199999999998</v>
      </c>
      <c r="AF41" s="23">
        <v>8.64</v>
      </c>
      <c r="AG41" s="25">
        <v>123.69504589887931</v>
      </c>
      <c r="AH41" s="22">
        <v>2.6795999999999998</v>
      </c>
      <c r="AI41" s="23">
        <v>3.74</v>
      </c>
      <c r="AJ41" s="25">
        <v>139.5730706075534</v>
      </c>
      <c r="AK41" s="22">
        <v>3.7801800000000001</v>
      </c>
      <c r="AL41" s="23">
        <v>5.97</v>
      </c>
      <c r="AM41" s="25">
        <v>157.92898750853132</v>
      </c>
      <c r="AN41" s="22">
        <v>0.3</v>
      </c>
      <c r="AO41" s="21">
        <v>0.11</v>
      </c>
      <c r="AP41" s="25">
        <v>36.666666666666671</v>
      </c>
      <c r="AQ41" s="22">
        <v>1.18</v>
      </c>
      <c r="AR41" s="21">
        <v>0.72</v>
      </c>
      <c r="AS41" s="25">
        <v>61.016949152542374</v>
      </c>
    </row>
    <row r="42" spans="1:45" s="26" customFormat="1" x14ac:dyDescent="0.2">
      <c r="A42" s="27">
        <v>13</v>
      </c>
      <c r="B42" s="17" t="s">
        <v>44</v>
      </c>
      <c r="C42" s="20">
        <f t="shared" si="7"/>
        <v>1</v>
      </c>
      <c r="D42" s="17"/>
      <c r="E42" s="17">
        <v>73</v>
      </c>
      <c r="F42" s="17"/>
      <c r="G42" s="21">
        <v>1.76</v>
      </c>
      <c r="H42" s="17">
        <v>74</v>
      </c>
      <c r="I42" s="47">
        <f t="shared" si="3"/>
        <v>23.889462809917354</v>
      </c>
      <c r="J42" s="48">
        <f t="shared" si="4"/>
        <v>3.6696</v>
      </c>
      <c r="K42" s="49">
        <f t="shared" si="5"/>
        <v>2.41</v>
      </c>
      <c r="L42" s="50">
        <f t="shared" si="6"/>
        <v>4.30532</v>
      </c>
      <c r="M42" s="17" t="s">
        <v>45</v>
      </c>
      <c r="N42" s="22">
        <v>2.9607600000000005</v>
      </c>
      <c r="O42" s="23">
        <v>2.95</v>
      </c>
      <c r="P42" s="24">
        <v>99.636579797079122</v>
      </c>
      <c r="Q42" s="22">
        <v>3.2047399999999997</v>
      </c>
      <c r="R42" s="23">
        <v>2.72</v>
      </c>
      <c r="S42" s="24">
        <v>84.874279972790319</v>
      </c>
      <c r="T42" s="22">
        <v>1.1005800000000003</v>
      </c>
      <c r="U42" s="23">
        <v>0.99</v>
      </c>
      <c r="V42" s="25">
        <v>89.952570462846836</v>
      </c>
      <c r="W42" s="22">
        <v>4.0432799999999993</v>
      </c>
      <c r="X42" s="22">
        <v>3.4</v>
      </c>
      <c r="Y42" s="25">
        <v>84.090144635048787</v>
      </c>
      <c r="Z42" s="22">
        <v>3.8893200000000006</v>
      </c>
      <c r="AA42" s="23">
        <v>3.52</v>
      </c>
      <c r="AB42" s="24">
        <v>90.504252671418129</v>
      </c>
      <c r="AC42" s="24">
        <v>86.894959999999998</v>
      </c>
      <c r="AD42" s="25">
        <v>83.806818181818187</v>
      </c>
      <c r="AE42" s="22">
        <v>6.9849199999999998</v>
      </c>
      <c r="AF42" s="23">
        <v>5.86</v>
      </c>
      <c r="AG42" s="25">
        <v>83.895019556415832</v>
      </c>
      <c r="AH42" s="22">
        <v>2.6795999999999998</v>
      </c>
      <c r="AI42" s="23">
        <v>2.46</v>
      </c>
      <c r="AJ42" s="25">
        <v>91.804746977160775</v>
      </c>
      <c r="AK42" s="22">
        <v>3.7801800000000001</v>
      </c>
      <c r="AL42" s="23">
        <v>3.12</v>
      </c>
      <c r="AM42" s="25">
        <v>82.535752265765126</v>
      </c>
      <c r="AN42" s="22">
        <v>0.3</v>
      </c>
      <c r="AO42" s="21">
        <v>0.2</v>
      </c>
      <c r="AP42" s="25">
        <v>66.666666666666671</v>
      </c>
      <c r="AQ42" s="22">
        <v>1.18</v>
      </c>
      <c r="AR42" s="21">
        <v>0.71</v>
      </c>
      <c r="AS42" s="25">
        <v>60.169491525423723</v>
      </c>
    </row>
    <row r="43" spans="1:45" s="26" customFormat="1" x14ac:dyDescent="0.2">
      <c r="A43" s="34" t="s">
        <v>23</v>
      </c>
      <c r="B43" s="17" t="s">
        <v>44</v>
      </c>
      <c r="C43" s="20">
        <f t="shared" si="7"/>
        <v>1</v>
      </c>
      <c r="D43" s="17"/>
      <c r="E43" s="17">
        <v>72</v>
      </c>
      <c r="F43" s="17"/>
      <c r="G43" s="21">
        <v>1.89</v>
      </c>
      <c r="H43" s="17">
        <v>97</v>
      </c>
      <c r="I43" s="47">
        <f t="shared" si="3"/>
        <v>27.154894879762605</v>
      </c>
      <c r="J43" s="48">
        <f t="shared" si="4"/>
        <v>4.0878999999999994</v>
      </c>
      <c r="K43" s="49">
        <f t="shared" si="5"/>
        <v>3.6300000000000008</v>
      </c>
      <c r="L43" s="50">
        <f t="shared" si="6"/>
        <v>5.1959799999999987</v>
      </c>
      <c r="M43" s="17" t="s">
        <v>45</v>
      </c>
      <c r="N43" s="22">
        <v>3.5488900000000001</v>
      </c>
      <c r="O43" s="23">
        <v>3.72</v>
      </c>
      <c r="P43" s="24">
        <v>104.8215075699726</v>
      </c>
      <c r="Q43" s="22">
        <v>3.9474599999999995</v>
      </c>
      <c r="R43" s="23">
        <v>3.64</v>
      </c>
      <c r="S43" s="24">
        <v>92.21119403363177</v>
      </c>
      <c r="T43" s="22">
        <v>1.2485199999999992</v>
      </c>
      <c r="U43" s="23">
        <v>1.26</v>
      </c>
      <c r="V43" s="25">
        <v>100.91948867459078</v>
      </c>
      <c r="W43" s="22">
        <v>4.8646699999999985</v>
      </c>
      <c r="X43" s="22">
        <v>4.8899999999999997</v>
      </c>
      <c r="Y43" s="25">
        <v>100.52069307887281</v>
      </c>
      <c r="Z43" s="22">
        <v>4.6637299999999984</v>
      </c>
      <c r="AA43" s="23">
        <v>4.68</v>
      </c>
      <c r="AB43" s="24">
        <v>100.34886239126195</v>
      </c>
      <c r="AC43" s="24">
        <v>86.871689999999987</v>
      </c>
      <c r="AD43" s="25">
        <v>79.487179487179489</v>
      </c>
      <c r="AE43" s="22">
        <v>8.0238799999999983</v>
      </c>
      <c r="AF43" s="23">
        <v>8.2100000000000009</v>
      </c>
      <c r="AG43" s="25">
        <v>102.31957606544468</v>
      </c>
      <c r="AH43" s="22">
        <v>2.8278999999999996</v>
      </c>
      <c r="AI43" s="23">
        <v>3.32</v>
      </c>
      <c r="AJ43" s="25">
        <v>117.40160543159234</v>
      </c>
      <c r="AK43" s="22">
        <v>4.0764199999999988</v>
      </c>
      <c r="AL43" s="23">
        <v>4.5</v>
      </c>
      <c r="AM43" s="25">
        <v>110.39098032096794</v>
      </c>
      <c r="AN43" s="22">
        <v>0.3</v>
      </c>
      <c r="AO43" s="21">
        <v>0.27</v>
      </c>
      <c r="AP43" s="25">
        <v>90</v>
      </c>
      <c r="AQ43" s="22">
        <v>1.18</v>
      </c>
      <c r="AR43" s="21">
        <v>1.33</v>
      </c>
      <c r="AS43" s="25">
        <v>112.71186440677967</v>
      </c>
    </row>
    <row r="44" spans="1:45" s="26" customFormat="1" x14ac:dyDescent="0.2">
      <c r="A44" s="34" t="s">
        <v>24</v>
      </c>
      <c r="B44" s="17" t="s">
        <v>44</v>
      </c>
      <c r="C44" s="20">
        <f t="shared" si="7"/>
        <v>1</v>
      </c>
      <c r="D44" s="17"/>
      <c r="E44" s="17">
        <v>75</v>
      </c>
      <c r="F44" s="17"/>
      <c r="G44" s="21">
        <v>1.77</v>
      </c>
      <c r="H44" s="17">
        <v>85</v>
      </c>
      <c r="I44" s="47">
        <f t="shared" si="3"/>
        <v>27.13141179099237</v>
      </c>
      <c r="J44" s="48">
        <f t="shared" si="4"/>
        <v>3.1366999999999998</v>
      </c>
      <c r="K44" s="49">
        <f t="shared" si="5"/>
        <v>3.0200000000000005</v>
      </c>
      <c r="L44" s="50">
        <f t="shared" si="6"/>
        <v>4.3281399999999994</v>
      </c>
      <c r="M44" s="17" t="s">
        <v>45</v>
      </c>
      <c r="N44" s="22">
        <v>2.9457700000000004</v>
      </c>
      <c r="O44" s="23">
        <v>2.77</v>
      </c>
      <c r="P44" s="24">
        <v>94.033139043441935</v>
      </c>
      <c r="Q44" s="22">
        <v>3.2431800000000002</v>
      </c>
      <c r="R44" s="23">
        <v>3.27</v>
      </c>
      <c r="S44" s="24">
        <v>100.82696612583946</v>
      </c>
      <c r="T44" s="22">
        <v>1.0849599999999993</v>
      </c>
      <c r="U44" s="23">
        <v>0.4</v>
      </c>
      <c r="V44" s="25">
        <v>36.867718625571477</v>
      </c>
      <c r="W44" s="22">
        <v>4.0483100000000007</v>
      </c>
      <c r="X44" s="22">
        <v>3.42</v>
      </c>
      <c r="Y44" s="25">
        <v>84.47969646593269</v>
      </c>
      <c r="Z44" s="22">
        <v>3.8948899999999993</v>
      </c>
      <c r="AA44" s="23">
        <v>3.3</v>
      </c>
      <c r="AB44" s="24">
        <v>84.726397921379046</v>
      </c>
      <c r="AC44" s="24">
        <v>86.893169999999998</v>
      </c>
      <c r="AD44" s="25">
        <v>83.939393939393952</v>
      </c>
      <c r="AE44" s="22">
        <v>7.0648399999999993</v>
      </c>
      <c r="AF44" s="23">
        <v>6.07</v>
      </c>
      <c r="AG44" s="25">
        <v>85.91843552012503</v>
      </c>
      <c r="AH44" s="22">
        <v>2.7366999999999999</v>
      </c>
      <c r="AI44" s="23">
        <v>2.65</v>
      </c>
      <c r="AJ44" s="25">
        <v>96.831950889757735</v>
      </c>
      <c r="AK44" s="22">
        <v>3.8216599999999992</v>
      </c>
      <c r="AL44" s="23">
        <v>2.92</v>
      </c>
      <c r="AM44" s="25">
        <v>76.406587713192707</v>
      </c>
      <c r="AN44" s="22">
        <v>0.3</v>
      </c>
      <c r="AO44" s="21">
        <v>0.28000000000000003</v>
      </c>
      <c r="AP44" s="25">
        <v>93.333333333333343</v>
      </c>
      <c r="AQ44" s="22">
        <v>1.18</v>
      </c>
      <c r="AR44" s="21">
        <v>0.91</v>
      </c>
      <c r="AS44" s="25">
        <v>77.118644067796609</v>
      </c>
    </row>
    <row r="45" spans="1:45" s="26" customFormat="1" x14ac:dyDescent="0.2">
      <c r="A45" s="27">
        <v>36</v>
      </c>
      <c r="B45" s="27" t="s">
        <v>44</v>
      </c>
      <c r="C45" s="20">
        <f t="shared" si="7"/>
        <v>1</v>
      </c>
      <c r="D45" s="27"/>
      <c r="E45" s="17">
        <v>72</v>
      </c>
      <c r="F45" s="17"/>
      <c r="G45" s="21">
        <v>1.85</v>
      </c>
      <c r="H45" s="17">
        <v>94</v>
      </c>
      <c r="I45" s="47">
        <f t="shared" si="3"/>
        <v>27.465303140978815</v>
      </c>
      <c r="J45" s="48">
        <f t="shared" si="4"/>
        <v>3.7055000000000002</v>
      </c>
      <c r="K45" s="49">
        <f t="shared" si="5"/>
        <v>3.9099999999999997</v>
      </c>
      <c r="L45" s="50">
        <f t="shared" si="6"/>
        <v>4.928700000000001</v>
      </c>
      <c r="M45" s="17" t="s">
        <v>45</v>
      </c>
      <c r="N45" s="22">
        <v>3.376850000000001</v>
      </c>
      <c r="O45" s="23">
        <v>3.74</v>
      </c>
      <c r="P45" s="24">
        <v>110.75410515717307</v>
      </c>
      <c r="Q45" s="22">
        <v>3.7217000000000016</v>
      </c>
      <c r="R45" s="23">
        <v>4.13</v>
      </c>
      <c r="S45" s="24">
        <v>110.97079291721521</v>
      </c>
      <c r="T45" s="22">
        <v>1.2069999999999994</v>
      </c>
      <c r="U45" s="23">
        <v>0.93</v>
      </c>
      <c r="V45" s="25">
        <v>77.050538525269303</v>
      </c>
      <c r="W45" s="22">
        <v>4.6205499999999997</v>
      </c>
      <c r="X45" s="22">
        <v>4.84</v>
      </c>
      <c r="Y45" s="25">
        <v>104.74943459112012</v>
      </c>
      <c r="Z45" s="22">
        <v>4.4334499999999997</v>
      </c>
      <c r="AA45" s="23">
        <v>4.49</v>
      </c>
      <c r="AB45" s="24">
        <v>101.27553034318646</v>
      </c>
      <c r="AC45" s="24">
        <v>86.87885</v>
      </c>
      <c r="AD45" s="25">
        <v>83.29621380846325</v>
      </c>
      <c r="AE45" s="22">
        <v>7.704200000000001</v>
      </c>
      <c r="AF45" s="23">
        <v>6.68</v>
      </c>
      <c r="AG45" s="25">
        <v>86.705952597284579</v>
      </c>
      <c r="AH45" s="22">
        <v>2.7755000000000001</v>
      </c>
      <c r="AI45" s="23">
        <v>1.84</v>
      </c>
      <c r="AJ45" s="25">
        <v>66.294361376328595</v>
      </c>
      <c r="AK45" s="22">
        <v>3.9824999999999999</v>
      </c>
      <c r="AL45" s="23">
        <v>3.86</v>
      </c>
      <c r="AM45" s="25">
        <v>96.924042686754561</v>
      </c>
      <c r="AN45" s="22">
        <v>0.3</v>
      </c>
      <c r="AO45" s="21">
        <v>0.14000000000000001</v>
      </c>
      <c r="AP45" s="25">
        <v>46.666666666666671</v>
      </c>
      <c r="AQ45" s="22">
        <v>1.18</v>
      </c>
      <c r="AR45" s="21">
        <v>0.6</v>
      </c>
      <c r="AS45" s="25">
        <v>50.847457627118644</v>
      </c>
    </row>
    <row r="46" spans="1:45" s="26" customFormat="1" x14ac:dyDescent="0.2">
      <c r="A46" s="27">
        <v>39</v>
      </c>
      <c r="B46" s="27" t="s">
        <v>44</v>
      </c>
      <c r="C46" s="20">
        <f t="shared" si="7"/>
        <v>1</v>
      </c>
      <c r="D46" s="27"/>
      <c r="E46" s="17">
        <v>85</v>
      </c>
      <c r="F46" s="17"/>
      <c r="G46" s="21">
        <v>1.65</v>
      </c>
      <c r="H46" s="17">
        <v>65</v>
      </c>
      <c r="I46" s="47">
        <f t="shared" si="3"/>
        <v>23.875114784205696</v>
      </c>
      <c r="J46" s="48">
        <f t="shared" si="4"/>
        <v>3.5094999999999992</v>
      </c>
      <c r="K46" s="49">
        <f t="shared" si="5"/>
        <v>3.1499999999999995</v>
      </c>
      <c r="L46" s="50">
        <f t="shared" si="6"/>
        <v>3.3063000000000002</v>
      </c>
      <c r="M46" s="17" t="s">
        <v>45</v>
      </c>
      <c r="N46" s="22">
        <v>2.1396499999999987</v>
      </c>
      <c r="O46" s="23">
        <v>2.2200000000000002</v>
      </c>
      <c r="P46" s="24">
        <v>103.75528707966264</v>
      </c>
      <c r="Q46" s="22">
        <v>2.4758999999999998</v>
      </c>
      <c r="R46" s="23">
        <v>3.11</v>
      </c>
      <c r="S46" s="24">
        <v>125.61088896966761</v>
      </c>
      <c r="T46" s="22">
        <v>0.83040000000000047</v>
      </c>
      <c r="U46" s="23">
        <v>0.71</v>
      </c>
      <c r="V46" s="25">
        <v>85.50096339113675</v>
      </c>
      <c r="W46" s="22">
        <v>3.0359499999999988</v>
      </c>
      <c r="X46" s="22">
        <v>3.86</v>
      </c>
      <c r="Y46" s="25">
        <v>127.14306889112143</v>
      </c>
      <c r="Z46" s="22">
        <v>2.9440499999999981</v>
      </c>
      <c r="AA46" s="23">
        <v>2.98</v>
      </c>
      <c r="AB46" s="24">
        <v>101.22110697848208</v>
      </c>
      <c r="AC46" s="24">
        <v>86.914649999999995</v>
      </c>
      <c r="AD46" s="25">
        <v>74.496644295302019</v>
      </c>
      <c r="AE46" s="22">
        <v>6.1057999999999995</v>
      </c>
      <c r="AF46" s="23">
        <v>6.56</v>
      </c>
      <c r="AG46" s="25">
        <v>107.43882865472175</v>
      </c>
      <c r="AH46" s="22">
        <v>2.7994999999999992</v>
      </c>
      <c r="AI46" s="23">
        <v>2.7</v>
      </c>
      <c r="AJ46" s="25">
        <v>96.445793891766414</v>
      </c>
      <c r="AK46" s="22">
        <v>3.6298999999999997</v>
      </c>
      <c r="AL46" s="23">
        <v>2.93</v>
      </c>
      <c r="AM46" s="25">
        <v>80.718477093032874</v>
      </c>
      <c r="AN46" s="22">
        <v>0.3</v>
      </c>
      <c r="AO46" s="21">
        <v>0.3</v>
      </c>
      <c r="AP46" s="25">
        <v>100</v>
      </c>
      <c r="AQ46" s="22">
        <v>1.18</v>
      </c>
      <c r="AR46" s="21">
        <v>1.07</v>
      </c>
      <c r="AS46" s="25">
        <v>90.677966101694935</v>
      </c>
    </row>
    <row r="47" spans="1:45" s="35" customFormat="1" x14ac:dyDescent="0.2">
      <c r="C47" s="20"/>
      <c r="I47" s="47"/>
      <c r="J47" s="48"/>
      <c r="K47" s="49"/>
      <c r="L47" s="50"/>
    </row>
    <row r="48" spans="1:45" s="27" customFormat="1" x14ac:dyDescent="0.2">
      <c r="A48" s="34" t="s">
        <v>76</v>
      </c>
      <c r="B48" s="17" t="s">
        <v>44</v>
      </c>
      <c r="C48" s="20">
        <f t="shared" si="7"/>
        <v>1</v>
      </c>
      <c r="D48" s="17"/>
      <c r="E48" s="17">
        <v>67</v>
      </c>
      <c r="F48" s="17">
        <f>MEDIAN(E48:E72)</f>
        <v>71</v>
      </c>
      <c r="G48" s="21">
        <v>1.71</v>
      </c>
      <c r="H48" s="17">
        <v>60</v>
      </c>
      <c r="I48" s="47">
        <f t="shared" si="3"/>
        <v>20.519134092541297</v>
      </c>
      <c r="J48" s="48">
        <f t="shared" si="4"/>
        <v>4.0241000000000007</v>
      </c>
      <c r="K48" s="49">
        <f t="shared" si="5"/>
        <v>3.3511405609099398</v>
      </c>
      <c r="L48" s="50">
        <f t="shared" si="6"/>
        <v>4.0988000000000007</v>
      </c>
      <c r="M48" s="18">
        <v>0</v>
      </c>
      <c r="N48" s="23">
        <v>2.92</v>
      </c>
      <c r="O48" s="36">
        <v>2.4900000000000002</v>
      </c>
      <c r="P48" s="37">
        <v>85.273972602739732</v>
      </c>
      <c r="Q48" s="23">
        <v>3.0685000000000011</v>
      </c>
      <c r="R48" s="21">
        <v>3.3511405609099394</v>
      </c>
      <c r="S48" s="18">
        <v>109.21103343359746</v>
      </c>
      <c r="T48" s="23">
        <v>1.0302999999999991</v>
      </c>
      <c r="U48" s="23">
        <v>1.54</v>
      </c>
      <c r="V48" s="38">
        <v>149.47102785596448</v>
      </c>
      <c r="W48" s="39">
        <v>3.9049999999999998</v>
      </c>
      <c r="X48" s="23">
        <v>4.8911405609099399</v>
      </c>
      <c r="Y48" s="25">
        <v>125.25327940870528</v>
      </c>
      <c r="Z48" s="28">
        <v>3.7675999999999981</v>
      </c>
      <c r="AA48" s="36">
        <v>4.45</v>
      </c>
      <c r="AB48" s="37">
        <v>118.1123261492728</v>
      </c>
      <c r="AC48" s="37">
        <v>75.150000000000006</v>
      </c>
      <c r="AD48" s="37">
        <v>55.955056179775283</v>
      </c>
      <c r="AE48" s="23">
        <v>6.5829000000000004</v>
      </c>
      <c r="AF48" s="23">
        <v>7.7111405609099393</v>
      </c>
      <c r="AG48" s="38">
        <v>117.13895943900012</v>
      </c>
      <c r="AH48" s="23">
        <v>2.4841000000000002</v>
      </c>
      <c r="AI48" s="23">
        <v>2.82</v>
      </c>
      <c r="AJ48" s="25">
        <v>113.52199991948793</v>
      </c>
      <c r="AK48" s="23">
        <v>3.5143999999999993</v>
      </c>
      <c r="AL48" s="23">
        <v>4.3600000000000003</v>
      </c>
      <c r="AM48" s="18">
        <v>124.06100614614162</v>
      </c>
      <c r="AN48" s="21">
        <v>0.3</v>
      </c>
      <c r="AO48" s="22">
        <v>0.27000000000584418</v>
      </c>
      <c r="AP48" s="25">
        <v>90.000000001948067</v>
      </c>
      <c r="AQ48" s="21">
        <v>1.18</v>
      </c>
      <c r="AR48" s="22">
        <v>1.49</v>
      </c>
      <c r="AS48" s="25">
        <v>126.27118644067797</v>
      </c>
    </row>
    <row r="49" spans="1:45" s="27" customFormat="1" x14ac:dyDescent="0.2">
      <c r="A49" s="34" t="s">
        <v>77</v>
      </c>
      <c r="B49" s="17" t="s">
        <v>44</v>
      </c>
      <c r="C49" s="20">
        <f t="shared" si="7"/>
        <v>1</v>
      </c>
      <c r="D49" s="17"/>
      <c r="E49" s="17">
        <v>77</v>
      </c>
      <c r="F49" s="17"/>
      <c r="G49" s="21">
        <v>1.71</v>
      </c>
      <c r="H49" s="17">
        <v>80</v>
      </c>
      <c r="I49" s="47">
        <f t="shared" si="3"/>
        <v>27.358845456721728</v>
      </c>
      <c r="J49" s="48">
        <f t="shared" si="4"/>
        <v>3.6141000000000001</v>
      </c>
      <c r="K49" s="49">
        <f t="shared" si="5"/>
        <v>2.9771593951170683</v>
      </c>
      <c r="L49" s="50">
        <f t="shared" si="6"/>
        <v>3.8788000000000005</v>
      </c>
      <c r="M49" s="18">
        <v>0</v>
      </c>
      <c r="N49" s="23">
        <v>2.63</v>
      </c>
      <c r="O49" s="23">
        <v>2.13</v>
      </c>
      <c r="P49" s="25">
        <v>80.988593155893568</v>
      </c>
      <c r="Q49" s="23">
        <v>2.9785000000000013</v>
      </c>
      <c r="R49" s="21">
        <v>2.9771593951170678</v>
      </c>
      <c r="S49" s="18">
        <v>99.95499060322534</v>
      </c>
      <c r="T49" s="23">
        <v>0.90029999999999921</v>
      </c>
      <c r="U49" s="23">
        <v>0.91</v>
      </c>
      <c r="V49" s="38">
        <v>101.0774186382318</v>
      </c>
      <c r="W49" s="39">
        <v>3.625</v>
      </c>
      <c r="X49" s="23">
        <v>3.887159395117068</v>
      </c>
      <c r="Y49" s="25">
        <v>107.23198331357435</v>
      </c>
      <c r="Z49" s="28">
        <v>3.5075999999999992</v>
      </c>
      <c r="AA49" s="23">
        <v>3.14</v>
      </c>
      <c r="AB49" s="25">
        <v>89.519899646481946</v>
      </c>
      <c r="AC49" s="25">
        <v>73.349999999999994</v>
      </c>
      <c r="AD49" s="25">
        <v>67.834394904458591</v>
      </c>
      <c r="AE49" s="23">
        <v>6.5829000000000004</v>
      </c>
      <c r="AF49" s="23">
        <v>6.3071593951170684</v>
      </c>
      <c r="AG49" s="38">
        <v>95.811259401131238</v>
      </c>
      <c r="AH49" s="23">
        <v>2.7040999999999999</v>
      </c>
      <c r="AI49" s="23">
        <v>2.42</v>
      </c>
      <c r="AJ49" s="25">
        <v>89.493731740690066</v>
      </c>
      <c r="AK49" s="23">
        <v>3.6043999999999992</v>
      </c>
      <c r="AL49" s="23">
        <v>3.33</v>
      </c>
      <c r="AM49" s="18">
        <v>92.387082454777513</v>
      </c>
      <c r="AN49" s="21">
        <v>0.3</v>
      </c>
      <c r="AO49" s="22">
        <v>0.23000000000497839</v>
      </c>
      <c r="AP49" s="25">
        <v>76.66666666832613</v>
      </c>
      <c r="AQ49" s="21">
        <v>1.18</v>
      </c>
      <c r="AR49" s="22">
        <v>0.90000000001948055</v>
      </c>
      <c r="AS49" s="25">
        <v>76.271186442328869</v>
      </c>
    </row>
    <row r="50" spans="1:45" s="27" customFormat="1" x14ac:dyDescent="0.2">
      <c r="A50" s="34" t="s">
        <v>78</v>
      </c>
      <c r="B50" s="40" t="s">
        <v>44</v>
      </c>
      <c r="C50" s="20">
        <f t="shared" si="7"/>
        <v>1</v>
      </c>
      <c r="D50" s="40"/>
      <c r="E50" s="40">
        <v>81</v>
      </c>
      <c r="F50" s="40"/>
      <c r="G50" s="41">
        <v>1.7</v>
      </c>
      <c r="H50" s="40">
        <v>85</v>
      </c>
      <c r="I50" s="47">
        <f t="shared" si="3"/>
        <v>29.411764705882355</v>
      </c>
      <c r="J50" s="48">
        <f t="shared" si="4"/>
        <v>4.0589999999999993</v>
      </c>
      <c r="K50" s="49">
        <f t="shared" si="5"/>
        <v>1.9176481054485555</v>
      </c>
      <c r="L50" s="50">
        <f t="shared" si="6"/>
        <v>3.7240000000000006</v>
      </c>
      <c r="M50" s="42">
        <v>1</v>
      </c>
      <c r="N50" s="23">
        <v>2.4709999999999992</v>
      </c>
      <c r="O50" s="36">
        <v>1.76</v>
      </c>
      <c r="P50" s="37">
        <v>71.226224200728467</v>
      </c>
      <c r="Q50" s="23">
        <v>2.8860000000000001</v>
      </c>
      <c r="R50" s="21">
        <v>1.9176481054485552</v>
      </c>
      <c r="S50" s="18">
        <v>66.446573300365742</v>
      </c>
      <c r="T50" s="23">
        <v>0.83800000000000052</v>
      </c>
      <c r="U50" s="23">
        <v>1.28</v>
      </c>
      <c r="V50" s="38">
        <v>152.744630071599</v>
      </c>
      <c r="W50" s="39">
        <v>3.4519999999999982</v>
      </c>
      <c r="X50" s="23">
        <v>3.1976481054485557</v>
      </c>
      <c r="Y50" s="25">
        <v>92.631752765021943</v>
      </c>
      <c r="Z50" s="28">
        <v>3.3460000000000001</v>
      </c>
      <c r="AA50" s="36">
        <v>3.1</v>
      </c>
      <c r="AB50" s="37">
        <v>92.647937836222354</v>
      </c>
      <c r="AC50" s="37">
        <v>72.63</v>
      </c>
      <c r="AD50" s="37">
        <v>56.774193548387096</v>
      </c>
      <c r="AE50" s="23">
        <v>6.5030000000000001</v>
      </c>
      <c r="AF50" s="23">
        <v>6.3676481054485556</v>
      </c>
      <c r="AG50" s="38">
        <v>97.918623795918123</v>
      </c>
      <c r="AH50" s="23">
        <v>2.7789999999999995</v>
      </c>
      <c r="AI50" s="36">
        <v>3.17</v>
      </c>
      <c r="AJ50" s="37">
        <v>114.06980928391511</v>
      </c>
      <c r="AK50" s="23">
        <v>3.617</v>
      </c>
      <c r="AL50" s="23">
        <v>4.45</v>
      </c>
      <c r="AM50" s="18">
        <v>123.03013547138512</v>
      </c>
      <c r="AN50" s="21">
        <v>0.3</v>
      </c>
      <c r="AO50" s="22">
        <v>0.32000000000692641</v>
      </c>
      <c r="AP50" s="25">
        <v>106.66666666897548</v>
      </c>
      <c r="AQ50" s="21">
        <v>1.18</v>
      </c>
      <c r="AR50" s="22">
        <v>1.5500000000335499</v>
      </c>
      <c r="AS50" s="25">
        <v>131.35593220623306</v>
      </c>
    </row>
    <row r="51" spans="1:45" s="27" customFormat="1" x14ac:dyDescent="0.2">
      <c r="A51" s="34" t="s">
        <v>79</v>
      </c>
      <c r="B51" s="40" t="s">
        <v>46</v>
      </c>
      <c r="C51" s="20">
        <f t="shared" si="7"/>
        <v>0</v>
      </c>
      <c r="D51" s="40"/>
      <c r="E51" s="40">
        <v>61</v>
      </c>
      <c r="F51" s="40"/>
      <c r="G51" s="41">
        <v>1.58</v>
      </c>
      <c r="H51" s="40">
        <v>61</v>
      </c>
      <c r="I51" s="47">
        <f t="shared" si="3"/>
        <v>24.435186668803073</v>
      </c>
      <c r="J51" s="48">
        <f t="shared" si="4"/>
        <v>2.0458000000000003</v>
      </c>
      <c r="K51" s="49">
        <f t="shared" si="5"/>
        <v>2.0029721226523627</v>
      </c>
      <c r="L51" s="50">
        <f t="shared" si="6"/>
        <v>2.8021999999999987</v>
      </c>
      <c r="M51" s="42">
        <v>1</v>
      </c>
      <c r="N51" s="23">
        <v>2.1160000000000001</v>
      </c>
      <c r="O51" s="36">
        <v>1.1100000000000001</v>
      </c>
      <c r="P51" s="37">
        <v>52.457466918714559</v>
      </c>
      <c r="Q51" s="23">
        <v>2.0377999999999985</v>
      </c>
      <c r="R51" s="21">
        <v>2.0029721226523627</v>
      </c>
      <c r="S51" s="18">
        <v>98.290907971948386</v>
      </c>
      <c r="T51" s="23">
        <v>0.76440000000000019</v>
      </c>
      <c r="U51" s="23">
        <v>0.21</v>
      </c>
      <c r="V51" s="38">
        <v>27.472527472527521</v>
      </c>
      <c r="W51" s="39">
        <v>2.6188000000000016</v>
      </c>
      <c r="X51" s="23">
        <v>2.2129721226523631</v>
      </c>
      <c r="Y51" s="25">
        <v>84.503288630378876</v>
      </c>
      <c r="Z51" s="28">
        <v>2.5233999999999992</v>
      </c>
      <c r="AA51" s="36">
        <v>2.14</v>
      </c>
      <c r="AB51" s="37">
        <v>84.806213838471933</v>
      </c>
      <c r="AC51" s="37">
        <v>77.510000000000005</v>
      </c>
      <c r="AD51" s="37">
        <v>51.86915887850467</v>
      </c>
      <c r="AE51" s="23">
        <v>4.637999999999999</v>
      </c>
      <c r="AF51" s="23">
        <v>6.072972122652363</v>
      </c>
      <c r="AG51" s="38">
        <v>130.93945930686425</v>
      </c>
      <c r="AH51" s="23">
        <v>1.8358000000000003</v>
      </c>
      <c r="AI51" s="36">
        <v>3.86</v>
      </c>
      <c r="AJ51" s="37">
        <v>210.2625558339688</v>
      </c>
      <c r="AK51" s="23">
        <v>2.6002000000000005</v>
      </c>
      <c r="AL51" s="23">
        <v>4.07</v>
      </c>
      <c r="AM51" s="18">
        <v>156.52642104453503</v>
      </c>
      <c r="AN51" s="21">
        <v>0.3</v>
      </c>
      <c r="AO51" s="22">
        <v>0.41</v>
      </c>
      <c r="AP51" s="25">
        <v>136.66666666666666</v>
      </c>
      <c r="AQ51" s="21">
        <v>0.96</v>
      </c>
      <c r="AR51" s="22">
        <v>1.81</v>
      </c>
      <c r="AS51" s="25">
        <v>188.54166666666669</v>
      </c>
    </row>
    <row r="52" spans="1:45" s="27" customFormat="1" x14ac:dyDescent="0.2">
      <c r="A52" s="34" t="s">
        <v>80</v>
      </c>
      <c r="B52" s="17" t="s">
        <v>44</v>
      </c>
      <c r="C52" s="20">
        <f t="shared" si="7"/>
        <v>1</v>
      </c>
      <c r="D52" s="17"/>
      <c r="E52" s="17">
        <v>61</v>
      </c>
      <c r="F52" s="17"/>
      <c r="G52" s="21">
        <v>1.76</v>
      </c>
      <c r="H52" s="17">
        <v>72</v>
      </c>
      <c r="I52" s="47">
        <f t="shared" si="3"/>
        <v>23.243801652892564</v>
      </c>
      <c r="J52" s="48">
        <f t="shared" si="4"/>
        <v>4.5375999999999994</v>
      </c>
      <c r="K52" s="49">
        <f t="shared" si="5"/>
        <v>2.5015728716783423</v>
      </c>
      <c r="L52" s="50">
        <f t="shared" si="6"/>
        <v>4.5647999999999991</v>
      </c>
      <c r="M52" s="18">
        <v>0</v>
      </c>
      <c r="N52" s="23">
        <v>3.3089999999999993</v>
      </c>
      <c r="O52" s="23">
        <v>2.16</v>
      </c>
      <c r="P52" s="25">
        <v>65.276518585675447</v>
      </c>
      <c r="Q52" s="23">
        <v>3.4049999999999998</v>
      </c>
      <c r="R52" s="21">
        <v>2.5015728716783419</v>
      </c>
      <c r="S52" s="18">
        <v>73.467632061037918</v>
      </c>
      <c r="T52" s="23">
        <v>1.1597999999999993</v>
      </c>
      <c r="U52" s="23">
        <v>2.12</v>
      </c>
      <c r="V52" s="38">
        <v>182.79013623038472</v>
      </c>
      <c r="W52" s="39">
        <v>4.3779999999999983</v>
      </c>
      <c r="X52" s="23">
        <v>4.6215728716783424</v>
      </c>
      <c r="Y52" s="25">
        <v>105.56356490813943</v>
      </c>
      <c r="Z52" s="28">
        <v>4.2115999999999989</v>
      </c>
      <c r="AA52" s="23">
        <v>4.04</v>
      </c>
      <c r="AB52" s="25">
        <v>95.925538987558198</v>
      </c>
      <c r="AC52" s="25">
        <v>76.23</v>
      </c>
      <c r="AD52" s="25">
        <v>53.46534653465347</v>
      </c>
      <c r="AE52" s="23">
        <v>6.9824000000000002</v>
      </c>
      <c r="AF52" s="23">
        <v>7.7415728716783425</v>
      </c>
      <c r="AG52" s="38">
        <v>110.87266372133283</v>
      </c>
      <c r="AH52" s="23">
        <v>2.4175999999999997</v>
      </c>
      <c r="AI52" s="23">
        <v>3.12</v>
      </c>
      <c r="AJ52" s="25">
        <v>129.05360688285904</v>
      </c>
      <c r="AK52" s="23">
        <v>3.577399999999999</v>
      </c>
      <c r="AL52" s="23">
        <v>5.24</v>
      </c>
      <c r="AM52" s="18">
        <v>146.47509364342824</v>
      </c>
      <c r="AN52" s="21">
        <v>0.3</v>
      </c>
      <c r="AO52" s="22">
        <v>0.58000000001255403</v>
      </c>
      <c r="AP52" s="25">
        <v>193.33333333751801</v>
      </c>
      <c r="AQ52" s="21">
        <v>1.18</v>
      </c>
      <c r="AR52" s="22">
        <v>3.320000000071861</v>
      </c>
      <c r="AS52" s="25">
        <v>281.35593220947976</v>
      </c>
    </row>
    <row r="53" spans="1:45" s="27" customFormat="1" x14ac:dyDescent="0.2">
      <c r="A53" s="34" t="s">
        <v>81</v>
      </c>
      <c r="B53" s="17" t="s">
        <v>44</v>
      </c>
      <c r="C53" s="20">
        <f t="shared" si="7"/>
        <v>1</v>
      </c>
      <c r="D53" s="17"/>
      <c r="E53" s="18">
        <v>60</v>
      </c>
      <c r="F53" s="18"/>
      <c r="G53" s="21">
        <v>1.77</v>
      </c>
      <c r="H53" s="18">
        <v>89</v>
      </c>
      <c r="I53" s="47">
        <f t="shared" si="3"/>
        <v>28.408184110568481</v>
      </c>
      <c r="J53" s="48">
        <f t="shared" si="4"/>
        <v>3.3187000000000002</v>
      </c>
      <c r="K53" s="49">
        <f t="shared" si="5"/>
        <v>2.537440787088264</v>
      </c>
      <c r="L53" s="50">
        <f t="shared" si="6"/>
        <v>4.6536000000000008</v>
      </c>
      <c r="M53" s="27">
        <v>3</v>
      </c>
      <c r="N53" s="23">
        <v>3.3809999999999993</v>
      </c>
      <c r="O53" s="23">
        <v>1.62</v>
      </c>
      <c r="P53" s="25">
        <v>47.914818101153514</v>
      </c>
      <c r="Q53" s="23">
        <v>3.4705000000000004</v>
      </c>
      <c r="R53" s="21">
        <v>2.537440787088264</v>
      </c>
      <c r="S53" s="18">
        <v>73.114559489648869</v>
      </c>
      <c r="T53" s="23">
        <v>1.1831</v>
      </c>
      <c r="U53" s="23">
        <v>0.91</v>
      </c>
      <c r="V53" s="38">
        <v>76.916575099315367</v>
      </c>
      <c r="W53" s="39">
        <v>4.4669999999999987</v>
      </c>
      <c r="X53" s="23">
        <v>3.4474407870882642</v>
      </c>
      <c r="Y53" s="25">
        <v>77.175750774306366</v>
      </c>
      <c r="Z53" s="28">
        <v>4.2951999999999995</v>
      </c>
      <c r="AA53" s="23">
        <v>3.13</v>
      </c>
      <c r="AB53" s="25">
        <v>72.872043211026266</v>
      </c>
      <c r="AC53" s="25">
        <v>76.41</v>
      </c>
      <c r="AD53" s="25">
        <v>51.757188498402563</v>
      </c>
      <c r="AE53" s="23">
        <v>7.0623000000000005</v>
      </c>
      <c r="AF53" s="23">
        <v>5.957440787088264</v>
      </c>
      <c r="AG53" s="38">
        <v>84.355532717220498</v>
      </c>
      <c r="AH53" s="23">
        <v>2.4087000000000001</v>
      </c>
      <c r="AI53" s="23">
        <v>2.5099999999999998</v>
      </c>
      <c r="AJ53" s="25">
        <v>104.2055880765558</v>
      </c>
      <c r="AK53" s="23">
        <v>3.5918000000000001</v>
      </c>
      <c r="AL53" s="23">
        <v>3.42</v>
      </c>
      <c r="AM53" s="18">
        <v>95.216882899938753</v>
      </c>
      <c r="AN53" s="21">
        <v>0.3</v>
      </c>
      <c r="AO53" s="22">
        <v>0.24000000000519481</v>
      </c>
      <c r="AP53" s="25">
        <v>80.000000001731607</v>
      </c>
      <c r="AQ53" s="21">
        <v>1.18</v>
      </c>
      <c r="AR53" s="22">
        <v>0.91000000001969705</v>
      </c>
      <c r="AS53" s="25">
        <v>77.118644069465859</v>
      </c>
    </row>
    <row r="54" spans="1:45" s="27" customFormat="1" x14ac:dyDescent="0.2">
      <c r="A54" s="34" t="s">
        <v>82</v>
      </c>
      <c r="B54" s="17" t="s">
        <v>44</v>
      </c>
      <c r="C54" s="20">
        <f t="shared" si="7"/>
        <v>1</v>
      </c>
      <c r="D54" s="17"/>
      <c r="E54" s="17">
        <v>69</v>
      </c>
      <c r="F54" s="17"/>
      <c r="G54" s="21">
        <v>1.78</v>
      </c>
      <c r="H54" s="17">
        <v>78</v>
      </c>
      <c r="I54" s="47">
        <f t="shared" si="3"/>
        <v>24.618103774775911</v>
      </c>
      <c r="J54" s="48">
        <f t="shared" si="4"/>
        <v>4.7498000000000005</v>
      </c>
      <c r="K54" s="49">
        <f t="shared" si="5"/>
        <v>3.3297177445388257</v>
      </c>
      <c r="L54" s="50">
        <f t="shared" si="6"/>
        <v>4.5224000000000011</v>
      </c>
      <c r="M54" s="25">
        <v>1</v>
      </c>
      <c r="N54" s="23">
        <v>3.1630000000000003</v>
      </c>
      <c r="O54" s="23">
        <v>1.58</v>
      </c>
      <c r="P54" s="25">
        <v>49.952576667720514</v>
      </c>
      <c r="Q54" s="23">
        <v>3.4460000000000015</v>
      </c>
      <c r="R54" s="21">
        <v>3.3297177445388257</v>
      </c>
      <c r="S54" s="18">
        <v>96.625587479362281</v>
      </c>
      <c r="T54" s="23">
        <v>1.0763999999999991</v>
      </c>
      <c r="U54" s="23">
        <v>2.13</v>
      </c>
      <c r="V54" s="38">
        <v>197.88182831661106</v>
      </c>
      <c r="W54" s="39">
        <v>4.275999999999998</v>
      </c>
      <c r="X54" s="23">
        <v>5.4597177445388256</v>
      </c>
      <c r="Y54" s="25">
        <v>127.68282845039356</v>
      </c>
      <c r="Z54" s="28">
        <v>4.1188000000000002</v>
      </c>
      <c r="AA54" s="23">
        <v>4.2699999999999996</v>
      </c>
      <c r="AB54" s="25">
        <v>103.67097212780421</v>
      </c>
      <c r="AC54" s="25">
        <v>74.790000000000006</v>
      </c>
      <c r="AD54" s="25">
        <v>37.002341920374718</v>
      </c>
      <c r="AE54" s="23">
        <v>7.1422000000000008</v>
      </c>
      <c r="AF54" s="23">
        <v>8.3297177445388257</v>
      </c>
      <c r="AG54" s="38">
        <v>116.62677808712756</v>
      </c>
      <c r="AH54" s="23">
        <v>2.6198000000000001</v>
      </c>
      <c r="AI54" s="23">
        <v>2.87</v>
      </c>
      <c r="AJ54" s="25">
        <v>109.55034735475991</v>
      </c>
      <c r="AK54" s="23">
        <v>3.6961999999999993</v>
      </c>
      <c r="AL54" s="23">
        <v>5</v>
      </c>
      <c r="AM54" s="18">
        <v>135.2740652562091</v>
      </c>
      <c r="AN54" s="21">
        <v>0.3</v>
      </c>
      <c r="AO54" s="22">
        <v>0.3600000000077922</v>
      </c>
      <c r="AP54" s="25">
        <v>120.0000000025974</v>
      </c>
      <c r="AQ54" s="21">
        <v>1.18</v>
      </c>
      <c r="AR54" s="22">
        <v>2.0699999999999998</v>
      </c>
      <c r="AS54" s="25">
        <v>175.42372881355931</v>
      </c>
    </row>
    <row r="55" spans="1:45" s="27" customFormat="1" x14ac:dyDescent="0.2">
      <c r="A55" s="34" t="s">
        <v>83</v>
      </c>
      <c r="B55" s="17" t="s">
        <v>44</v>
      </c>
      <c r="C55" s="20">
        <f t="shared" si="7"/>
        <v>1</v>
      </c>
      <c r="D55" s="17"/>
      <c r="E55" s="17">
        <v>73</v>
      </c>
      <c r="F55" s="17"/>
      <c r="G55" s="21">
        <v>1.6</v>
      </c>
      <c r="H55" s="17">
        <v>71</v>
      </c>
      <c r="I55" s="47">
        <f t="shared" si="3"/>
        <v>27.734374999999993</v>
      </c>
      <c r="J55" s="48">
        <f t="shared" si="4"/>
        <v>3.7519999999999998</v>
      </c>
      <c r="K55" s="49">
        <f t="shared" si="5"/>
        <v>2.5324217272527454</v>
      </c>
      <c r="L55" s="50">
        <f t="shared" si="6"/>
        <v>3.2320000000000007</v>
      </c>
      <c r="M55" s="25">
        <v>3</v>
      </c>
      <c r="N55" s="23">
        <v>2.2729999999999997</v>
      </c>
      <c r="O55" s="23">
        <v>1.19</v>
      </c>
      <c r="P55" s="25">
        <v>52.353717553893539</v>
      </c>
      <c r="Q55" s="23">
        <v>2.3930000000000007</v>
      </c>
      <c r="R55" s="21">
        <v>2.5324217272527458</v>
      </c>
      <c r="S55" s="18">
        <v>105.82623181164837</v>
      </c>
      <c r="T55" s="23">
        <v>0.83899999999999997</v>
      </c>
      <c r="U55" s="23">
        <v>1.28</v>
      </c>
      <c r="V55" s="38">
        <v>152.5625744934446</v>
      </c>
      <c r="W55" s="39">
        <v>3.0659999999999989</v>
      </c>
      <c r="X55" s="23">
        <v>3.8124217272527461</v>
      </c>
      <c r="Y55" s="25">
        <v>124.34513135201395</v>
      </c>
      <c r="Z55" s="28">
        <v>2.9779999999999998</v>
      </c>
      <c r="AA55" s="23">
        <v>2.85</v>
      </c>
      <c r="AB55" s="25">
        <v>95.70181329751513</v>
      </c>
      <c r="AC55" s="25">
        <v>74.069999999999993</v>
      </c>
      <c r="AD55" s="25">
        <v>41.754385964912274</v>
      </c>
      <c r="AE55" s="23">
        <v>5.7040000000000006</v>
      </c>
      <c r="AF55" s="23">
        <v>7.3124217272527456</v>
      </c>
      <c r="AG55" s="38">
        <v>128.19813687329497</v>
      </c>
      <c r="AH55" s="23">
        <v>2.472</v>
      </c>
      <c r="AI55" s="23">
        <v>3.5</v>
      </c>
      <c r="AJ55" s="25">
        <v>141.58576051779937</v>
      </c>
      <c r="AK55" s="23">
        <v>3.3109999999999999</v>
      </c>
      <c r="AL55" s="23">
        <v>4.78</v>
      </c>
      <c r="AM55" s="18">
        <v>144.36726064633044</v>
      </c>
      <c r="AN55" s="21">
        <v>0.3</v>
      </c>
      <c r="AO55" s="22">
        <v>0.42000000000909088</v>
      </c>
      <c r="AP55" s="25">
        <v>140.00000000303029</v>
      </c>
      <c r="AQ55" s="21">
        <v>1.18</v>
      </c>
      <c r="AR55" s="22">
        <v>2.1600000000467534</v>
      </c>
      <c r="AS55" s="25">
        <v>183.05084746158929</v>
      </c>
    </row>
    <row r="56" spans="1:45" s="27" customFormat="1" x14ac:dyDescent="0.2">
      <c r="A56" s="34" t="s">
        <v>84</v>
      </c>
      <c r="B56" s="20" t="s">
        <v>46</v>
      </c>
      <c r="C56" s="20">
        <f t="shared" si="7"/>
        <v>0</v>
      </c>
      <c r="D56" s="20"/>
      <c r="E56" s="20">
        <v>74</v>
      </c>
      <c r="F56" s="20"/>
      <c r="G56" s="29">
        <v>1.53</v>
      </c>
      <c r="H56" s="20">
        <v>71</v>
      </c>
      <c r="I56" s="47">
        <f t="shared" si="3"/>
        <v>30.330214874620872</v>
      </c>
      <c r="J56" s="48">
        <f t="shared" si="4"/>
        <v>2.4733000000000005</v>
      </c>
      <c r="K56" s="49">
        <f t="shared" si="5"/>
        <v>1.920463675600188</v>
      </c>
      <c r="L56" s="50">
        <f t="shared" si="6"/>
        <v>2.3546999999999985</v>
      </c>
      <c r="M56" s="20">
        <v>1</v>
      </c>
      <c r="N56" s="23">
        <v>1.5935000000000001</v>
      </c>
      <c r="O56" s="28">
        <v>1.21</v>
      </c>
      <c r="P56" s="25">
        <v>75.933479761531203</v>
      </c>
      <c r="Q56" s="23">
        <v>1.8067999999999986</v>
      </c>
      <c r="R56" s="21">
        <v>1.9204636756001876</v>
      </c>
      <c r="S56" s="18">
        <v>106.29088308612957</v>
      </c>
      <c r="T56" s="23">
        <v>0.54789999999999983</v>
      </c>
      <c r="U56" s="23">
        <v>0.52</v>
      </c>
      <c r="V56" s="38">
        <v>94.907829895966444</v>
      </c>
      <c r="W56" s="39">
        <v>2.0738000000000008</v>
      </c>
      <c r="X56" s="23">
        <v>2.4404636756001876</v>
      </c>
      <c r="Y56" s="25">
        <v>117.68076360305655</v>
      </c>
      <c r="Z56" s="28">
        <v>1.9638999999999993</v>
      </c>
      <c r="AA56" s="28">
        <v>2.12</v>
      </c>
      <c r="AB56" s="25">
        <v>107.94846988135856</v>
      </c>
      <c r="AC56" s="25">
        <v>75.040000000000006</v>
      </c>
      <c r="AD56" s="25">
        <v>57.075471698113198</v>
      </c>
      <c r="AE56" s="23">
        <v>4.3079999999999989</v>
      </c>
      <c r="AF56" s="23">
        <v>5.880463675600188</v>
      </c>
      <c r="AG56" s="38">
        <v>136.50101382544543</v>
      </c>
      <c r="AH56" s="23">
        <v>1.9533000000000005</v>
      </c>
      <c r="AI56" s="28">
        <v>3.44</v>
      </c>
      <c r="AJ56" s="25">
        <v>176.11222034505704</v>
      </c>
      <c r="AK56" s="23">
        <v>2.5012000000000003</v>
      </c>
      <c r="AL56" s="23">
        <v>3.96</v>
      </c>
      <c r="AM56" s="18">
        <v>158.32400447785059</v>
      </c>
      <c r="AN56" s="21">
        <v>0.3</v>
      </c>
      <c r="AO56" s="22">
        <v>0.40000000000865804</v>
      </c>
      <c r="AP56" s="25">
        <v>133.33333333621934</v>
      </c>
      <c r="AQ56" s="21">
        <v>0.96</v>
      </c>
      <c r="AR56" s="22">
        <v>1.730000000037446</v>
      </c>
      <c r="AS56" s="25">
        <v>180.20833333723397</v>
      </c>
    </row>
    <row r="57" spans="1:45" s="27" customFormat="1" x14ac:dyDescent="0.2">
      <c r="A57" s="34">
        <v>17</v>
      </c>
      <c r="B57" s="20" t="s">
        <v>46</v>
      </c>
      <c r="C57" s="20">
        <f t="shared" si="7"/>
        <v>0</v>
      </c>
      <c r="D57" s="20"/>
      <c r="E57" s="20">
        <v>71</v>
      </c>
      <c r="F57" s="20"/>
      <c r="G57" s="29">
        <v>1.56</v>
      </c>
      <c r="H57" s="20">
        <v>57</v>
      </c>
      <c r="I57" s="47">
        <f t="shared" si="3"/>
        <v>23.422090729783037</v>
      </c>
      <c r="J57" s="48">
        <f t="shared" si="4"/>
        <v>2.4996000000000005</v>
      </c>
      <c r="K57" s="49">
        <f t="shared" si="5"/>
        <v>1.3463321968543385</v>
      </c>
      <c r="L57" s="50">
        <f t="shared" si="6"/>
        <v>2.5463999999999989</v>
      </c>
      <c r="M57" s="20">
        <v>2</v>
      </c>
      <c r="N57" s="23">
        <v>1.7870000000000004</v>
      </c>
      <c r="O57" s="28">
        <v>0.78</v>
      </c>
      <c r="P57" s="25">
        <v>43.648573027420248</v>
      </c>
      <c r="Q57" s="23">
        <v>1.9405999999999985</v>
      </c>
      <c r="R57" s="21">
        <v>1.3463321968543387</v>
      </c>
      <c r="S57" s="25">
        <v>69.377110010014405</v>
      </c>
      <c r="T57" s="23">
        <v>0.60580000000000034</v>
      </c>
      <c r="U57" s="23">
        <v>0.54</v>
      </c>
      <c r="V57" s="25">
        <v>89.138329481677005</v>
      </c>
      <c r="W57" s="28">
        <v>2.285600000000001</v>
      </c>
      <c r="X57" s="23">
        <v>1.8863321968543383</v>
      </c>
      <c r="Y57" s="25">
        <v>82.531160170385789</v>
      </c>
      <c r="Z57" s="28">
        <v>2.1747999999999998</v>
      </c>
      <c r="AA57" s="28">
        <v>1.55</v>
      </c>
      <c r="AB57" s="25">
        <v>71.270921464042686</v>
      </c>
      <c r="AC57" s="25">
        <v>75.61</v>
      </c>
      <c r="AD57" s="25">
        <v>50.322580645161288</v>
      </c>
      <c r="AE57" s="23">
        <v>4.5059999999999993</v>
      </c>
      <c r="AF57" s="23">
        <v>5.6963321968543381</v>
      </c>
      <c r="AG57" s="25">
        <v>126.41660445748644</v>
      </c>
      <c r="AH57" s="23">
        <v>1.9596000000000005</v>
      </c>
      <c r="AI57" s="28">
        <v>3.81</v>
      </c>
      <c r="AJ57" s="25">
        <v>194.42743417023877</v>
      </c>
      <c r="AK57" s="23">
        <v>2.5654000000000008</v>
      </c>
      <c r="AL57" s="23">
        <v>4.3499999999999996</v>
      </c>
      <c r="AM57" s="25">
        <v>169.56420051453958</v>
      </c>
      <c r="AN57" s="21">
        <v>0.3</v>
      </c>
      <c r="AO57" s="22">
        <v>0.97</v>
      </c>
      <c r="AP57" s="25">
        <v>323.33333333333331</v>
      </c>
      <c r="AQ57" s="21">
        <v>0.96</v>
      </c>
      <c r="AR57" s="22">
        <v>4.54</v>
      </c>
      <c r="AS57" s="25">
        <v>472.91666666666669</v>
      </c>
    </row>
    <row r="58" spans="1:45" s="27" customFormat="1" x14ac:dyDescent="0.2">
      <c r="A58" s="34" t="s">
        <v>85</v>
      </c>
      <c r="B58" s="20" t="s">
        <v>44</v>
      </c>
      <c r="C58" s="20">
        <f t="shared" si="7"/>
        <v>1</v>
      </c>
      <c r="D58" s="20"/>
      <c r="E58" s="20">
        <v>73</v>
      </c>
      <c r="F58" s="20"/>
      <c r="G58" s="29">
        <v>1.68</v>
      </c>
      <c r="H58" s="20">
        <v>85</v>
      </c>
      <c r="I58" s="47">
        <f t="shared" si="3"/>
        <v>30.116213151927443</v>
      </c>
      <c r="J58" s="48">
        <f t="shared" si="4"/>
        <v>3.6067999999999998</v>
      </c>
      <c r="K58" s="49">
        <f t="shared" si="5"/>
        <v>2.3867465759291715</v>
      </c>
      <c r="L58" s="50">
        <f t="shared" si="6"/>
        <v>3.7664</v>
      </c>
      <c r="M58" s="20">
        <v>2</v>
      </c>
      <c r="N58" s="23">
        <v>2.6169999999999991</v>
      </c>
      <c r="O58" s="28">
        <v>0.97</v>
      </c>
      <c r="P58" s="25">
        <v>37.065341994650375</v>
      </c>
      <c r="Q58" s="23">
        <v>2.8450000000000002</v>
      </c>
      <c r="R58" s="21">
        <v>2.3867465759291724</v>
      </c>
      <c r="S58" s="25">
        <v>83.892674022115031</v>
      </c>
      <c r="T58" s="23">
        <v>0.92139999999999977</v>
      </c>
      <c r="U58" s="23">
        <v>1.03</v>
      </c>
      <c r="V58" s="25">
        <v>111.78641198176685</v>
      </c>
      <c r="W58" s="28">
        <v>3.5539999999999985</v>
      </c>
      <c r="X58" s="23">
        <v>3.4167465759291717</v>
      </c>
      <c r="Y58" s="25">
        <v>96.138057848316635</v>
      </c>
      <c r="Z58" s="28">
        <v>3.4388000000000005</v>
      </c>
      <c r="AA58" s="28">
        <v>2.34</v>
      </c>
      <c r="AB58" s="25">
        <v>68.046993137140845</v>
      </c>
      <c r="AC58" s="25">
        <v>74.069999999999993</v>
      </c>
      <c r="AD58" s="25">
        <v>41.452991452991455</v>
      </c>
      <c r="AE58" s="23">
        <v>6.3431999999999995</v>
      </c>
      <c r="AF58" s="23">
        <v>8.696746575929172</v>
      </c>
      <c r="AG58" s="25">
        <v>137.10345844257114</v>
      </c>
      <c r="AH58" s="23">
        <v>2.5768</v>
      </c>
      <c r="AI58" s="28">
        <v>5.28</v>
      </c>
      <c r="AJ58" s="25">
        <v>204.90530891027632</v>
      </c>
      <c r="AK58" s="23">
        <v>3.4981999999999998</v>
      </c>
      <c r="AL58" s="23">
        <v>6.31</v>
      </c>
      <c r="AM58" s="25">
        <v>180.37848036132868</v>
      </c>
      <c r="AN58" s="21">
        <v>0.3</v>
      </c>
      <c r="AO58" s="22">
        <v>0.34</v>
      </c>
      <c r="AP58" s="25">
        <v>113.33333333333336</v>
      </c>
      <c r="AQ58" s="21">
        <v>1.18</v>
      </c>
      <c r="AR58" s="22">
        <v>2.2400000000000002</v>
      </c>
      <c r="AS58" s="25">
        <v>189.83050847457631</v>
      </c>
    </row>
    <row r="59" spans="1:45" s="27" customFormat="1" x14ac:dyDescent="0.2">
      <c r="A59" s="34">
        <v>29</v>
      </c>
      <c r="B59" s="20" t="s">
        <v>44</v>
      </c>
      <c r="C59" s="20">
        <f t="shared" si="7"/>
        <v>1</v>
      </c>
      <c r="D59" s="20"/>
      <c r="E59" s="20">
        <v>62</v>
      </c>
      <c r="F59" s="20"/>
      <c r="G59" s="29">
        <v>1.61</v>
      </c>
      <c r="H59" s="20">
        <v>78</v>
      </c>
      <c r="I59" s="47">
        <f t="shared" si="3"/>
        <v>30.091431657729252</v>
      </c>
      <c r="J59" s="48">
        <f t="shared" si="4"/>
        <v>2.7831000000000001</v>
      </c>
      <c r="K59" s="49">
        <f t="shared" si="5"/>
        <v>2.8678418235776122</v>
      </c>
      <c r="L59" s="50">
        <f t="shared" si="6"/>
        <v>3.5408000000000008</v>
      </c>
      <c r="M59" s="20">
        <v>1</v>
      </c>
      <c r="N59" s="23">
        <v>2.6349999999999998</v>
      </c>
      <c r="O59" s="28">
        <v>1.85</v>
      </c>
      <c r="P59" s="25">
        <v>70.208728652751432</v>
      </c>
      <c r="Q59" s="23">
        <v>2.5485000000000007</v>
      </c>
      <c r="R59" s="21">
        <v>2.8678418235776126</v>
      </c>
      <c r="S59" s="25">
        <v>112.53057969698301</v>
      </c>
      <c r="T59" s="23">
        <v>0.99230000000000018</v>
      </c>
      <c r="U59" s="23">
        <v>0.54</v>
      </c>
      <c r="V59" s="25">
        <v>54.419026504081423</v>
      </c>
      <c r="W59" s="28">
        <v>3.4350000000000001</v>
      </c>
      <c r="X59" s="23">
        <v>3.4078418235776127</v>
      </c>
      <c r="Y59" s="25">
        <v>99.209368954224558</v>
      </c>
      <c r="Z59" s="28">
        <v>3.3216000000000001</v>
      </c>
      <c r="AA59" s="28">
        <v>2.66</v>
      </c>
      <c r="AB59" s="25">
        <v>80.081888246628125</v>
      </c>
      <c r="AC59" s="25">
        <v>76.05</v>
      </c>
      <c r="AD59" s="25">
        <v>69.548872180451127</v>
      </c>
      <c r="AE59" s="23">
        <v>5.7839000000000009</v>
      </c>
      <c r="AF59" s="23">
        <v>5.9278418235776122</v>
      </c>
      <c r="AG59" s="25">
        <v>102.48866376627555</v>
      </c>
      <c r="AH59" s="23">
        <v>2.2431000000000001</v>
      </c>
      <c r="AI59" s="28">
        <v>2.52</v>
      </c>
      <c r="AJ59" s="25">
        <v>112.34452320449377</v>
      </c>
      <c r="AK59" s="23">
        <v>3.2354000000000003</v>
      </c>
      <c r="AL59" s="23">
        <v>3.06</v>
      </c>
      <c r="AM59" s="25">
        <v>94.578722878160349</v>
      </c>
      <c r="AN59" s="21">
        <v>0.3</v>
      </c>
      <c r="AO59" s="22">
        <v>0.27</v>
      </c>
      <c r="AP59" s="25">
        <v>90</v>
      </c>
      <c r="AQ59" s="21">
        <v>1.18</v>
      </c>
      <c r="AR59" s="22">
        <v>1.06</v>
      </c>
      <c r="AS59" s="25">
        <v>89.830508474576277</v>
      </c>
    </row>
    <row r="60" spans="1:45" s="27" customFormat="1" x14ac:dyDescent="0.2">
      <c r="A60" s="19" t="s">
        <v>86</v>
      </c>
      <c r="B60" s="27" t="s">
        <v>46</v>
      </c>
      <c r="C60" s="20">
        <f t="shared" si="7"/>
        <v>0</v>
      </c>
      <c r="E60" s="27">
        <v>74</v>
      </c>
      <c r="G60" s="22">
        <v>1.64</v>
      </c>
      <c r="H60" s="27">
        <v>86</v>
      </c>
      <c r="I60" s="47">
        <f t="shared" si="3"/>
        <v>31.975014872099948</v>
      </c>
      <c r="J60" s="48">
        <f t="shared" si="4"/>
        <v>2.6623999999999999</v>
      </c>
      <c r="K60" s="49">
        <f t="shared" si="5"/>
        <v>1.5224889554716681</v>
      </c>
      <c r="L60" s="50">
        <f t="shared" si="6"/>
        <v>2.8815999999999979</v>
      </c>
      <c r="M60" s="27">
        <v>2</v>
      </c>
      <c r="N60" s="23">
        <v>2.028</v>
      </c>
      <c r="O60" s="28">
        <v>1.08</v>
      </c>
      <c r="P60" s="25">
        <v>53.254437869822489</v>
      </c>
      <c r="Q60" s="23">
        <v>2.2863999999999982</v>
      </c>
      <c r="R60" s="21">
        <v>1.5224889554716683</v>
      </c>
      <c r="S60" s="25">
        <v>66.588915127347335</v>
      </c>
      <c r="T60" s="23">
        <v>0.59519999999999973</v>
      </c>
      <c r="U60" s="23">
        <v>0.51</v>
      </c>
      <c r="V60" s="25">
        <v>85.685483870967701</v>
      </c>
      <c r="W60" s="28">
        <v>2.5863999999999998</v>
      </c>
      <c r="X60" s="23">
        <v>2.0324889554716679</v>
      </c>
      <c r="Y60" s="25">
        <v>78.583705361570836</v>
      </c>
      <c r="Z60" s="28">
        <v>2.4511999999999987</v>
      </c>
      <c r="AA60" s="28">
        <v>1.48</v>
      </c>
      <c r="AB60" s="25">
        <v>60.378590078329012</v>
      </c>
      <c r="AC60" s="25">
        <v>75.040000000000006</v>
      </c>
      <c r="AD60" s="25">
        <v>72.972972972972983</v>
      </c>
      <c r="AE60" s="23">
        <v>5.033999999999998</v>
      </c>
      <c r="AF60" s="23">
        <v>4.8224889554716679</v>
      </c>
      <c r="AG60" s="25">
        <v>95.798350327208382</v>
      </c>
      <c r="AH60" s="23">
        <v>2.1524000000000001</v>
      </c>
      <c r="AI60" s="28">
        <v>2.79</v>
      </c>
      <c r="AJ60" s="25">
        <v>129.62274670135662</v>
      </c>
      <c r="AK60" s="23">
        <v>2.7475999999999998</v>
      </c>
      <c r="AL60" s="23">
        <v>3.3</v>
      </c>
      <c r="AM60" s="25">
        <v>120.10481875090989</v>
      </c>
      <c r="AN60" s="21">
        <v>0.3</v>
      </c>
      <c r="AO60" s="22">
        <v>0.38</v>
      </c>
      <c r="AP60" s="25">
        <v>126.66666666666669</v>
      </c>
      <c r="AQ60" s="21">
        <v>0.96</v>
      </c>
      <c r="AR60" s="22">
        <v>1.38</v>
      </c>
      <c r="AS60" s="25">
        <v>143.75</v>
      </c>
    </row>
    <row r="61" spans="1:45" s="27" customFormat="1" x14ac:dyDescent="0.2">
      <c r="A61" s="33">
        <v>42</v>
      </c>
      <c r="B61" s="27" t="s">
        <v>46</v>
      </c>
      <c r="C61" s="20">
        <f t="shared" si="7"/>
        <v>0</v>
      </c>
      <c r="E61" s="27">
        <v>71</v>
      </c>
      <c r="G61" s="22">
        <v>1.54</v>
      </c>
      <c r="H61" s="27">
        <v>67</v>
      </c>
      <c r="I61" s="47">
        <f t="shared" si="3"/>
        <v>28.250969809411369</v>
      </c>
      <c r="J61" s="48">
        <f t="shared" si="4"/>
        <v>2.9634000000000005</v>
      </c>
      <c r="K61" s="49">
        <f t="shared" si="5"/>
        <v>1.7515294665022623</v>
      </c>
      <c r="L61" s="50">
        <f t="shared" si="6"/>
        <v>2.4505999999999992</v>
      </c>
      <c r="M61" s="27">
        <v>3</v>
      </c>
      <c r="N61" s="23">
        <v>1.7079999999999997</v>
      </c>
      <c r="O61" s="28">
        <v>1.07</v>
      </c>
      <c r="P61" s="25">
        <v>62.646370023419216</v>
      </c>
      <c r="Q61" s="23">
        <v>1.8533999999999993</v>
      </c>
      <c r="R61" s="21">
        <v>1.7515294665022618</v>
      </c>
      <c r="S61" s="25">
        <v>94.503586193064777</v>
      </c>
      <c r="T61" s="23">
        <v>0.59719999999999995</v>
      </c>
      <c r="U61" s="23">
        <v>1.04</v>
      </c>
      <c r="V61" s="25">
        <v>174.14601473543203</v>
      </c>
      <c r="W61" s="28">
        <v>2.1924000000000006</v>
      </c>
      <c r="X61" s="23">
        <v>2.7915294665022619</v>
      </c>
      <c r="Y61" s="25">
        <v>127.32756187293657</v>
      </c>
      <c r="Z61" s="28">
        <v>2.0861999999999994</v>
      </c>
      <c r="AA61" s="28">
        <v>2.0099999999999998</v>
      </c>
      <c r="AB61" s="25">
        <v>96.347425941903964</v>
      </c>
      <c r="AC61" s="25">
        <v>75.61</v>
      </c>
      <c r="AD61" s="25">
        <v>53.233830845771159</v>
      </c>
      <c r="AE61" s="23">
        <v>4.3739999999999997</v>
      </c>
      <c r="AF61" s="23">
        <v>5.4115294665022624</v>
      </c>
      <c r="AG61" s="25">
        <v>123.72038103571703</v>
      </c>
      <c r="AH61" s="23">
        <v>1.9234000000000004</v>
      </c>
      <c r="AI61" s="28">
        <v>2.62</v>
      </c>
      <c r="AJ61" s="25">
        <v>136.21711552459183</v>
      </c>
      <c r="AK61" s="23">
        <v>2.5206000000000004</v>
      </c>
      <c r="AL61" s="23">
        <v>3.66</v>
      </c>
      <c r="AM61" s="25">
        <v>145.20352297072122</v>
      </c>
      <c r="AN61" s="21">
        <v>0.3</v>
      </c>
      <c r="AO61" s="22">
        <v>0.46</v>
      </c>
      <c r="AP61" s="25">
        <v>153.33333333333334</v>
      </c>
      <c r="AQ61" s="21">
        <v>0.96</v>
      </c>
      <c r="AR61" s="22">
        <v>1.84</v>
      </c>
      <c r="AS61" s="25">
        <v>191.66666666666669</v>
      </c>
    </row>
    <row r="62" spans="1:45" s="27" customFormat="1" x14ac:dyDescent="0.2">
      <c r="A62" s="33">
        <v>43</v>
      </c>
      <c r="B62" s="27" t="s">
        <v>46</v>
      </c>
      <c r="C62" s="20">
        <f t="shared" si="7"/>
        <v>0</v>
      </c>
      <c r="E62" s="27">
        <v>79</v>
      </c>
      <c r="G62" s="22">
        <v>1.52</v>
      </c>
      <c r="H62" s="27">
        <v>53</v>
      </c>
      <c r="I62" s="47">
        <f t="shared" si="3"/>
        <v>22.939750692520775</v>
      </c>
      <c r="J62" s="48">
        <f t="shared" si="4"/>
        <v>2.3552</v>
      </c>
      <c r="K62" s="49">
        <f t="shared" si="5"/>
        <v>1.8670902588127274</v>
      </c>
      <c r="L62" s="50">
        <f t="shared" si="6"/>
        <v>2.2267999999999999</v>
      </c>
      <c r="M62" s="27">
        <v>1</v>
      </c>
      <c r="N62" s="23">
        <v>1.4289999999999998</v>
      </c>
      <c r="O62" s="28">
        <v>1.28</v>
      </c>
      <c r="P62" s="25">
        <v>89.573128061581542</v>
      </c>
      <c r="Q62" s="23">
        <v>1.7581999999999995</v>
      </c>
      <c r="R62" s="21">
        <v>1.8670902588127267</v>
      </c>
      <c r="S62" s="25">
        <v>106.19328056038717</v>
      </c>
      <c r="T62" s="23">
        <v>0.46860000000000035</v>
      </c>
      <c r="U62" s="23">
        <v>0.34</v>
      </c>
      <c r="V62" s="25">
        <v>72.556551429790829</v>
      </c>
      <c r="W62" s="28">
        <v>1.9072000000000009</v>
      </c>
      <c r="X62" s="23">
        <v>2.2070902588127268</v>
      </c>
      <c r="Y62" s="25">
        <v>115.72411172466053</v>
      </c>
      <c r="Z62" s="28">
        <v>1.7896000000000005</v>
      </c>
      <c r="AA62" s="28">
        <v>1.68</v>
      </c>
      <c r="AB62" s="25">
        <v>93.875726419311547</v>
      </c>
      <c r="AC62" s="25">
        <v>74.09</v>
      </c>
      <c r="AD62" s="25">
        <v>76.190476190476204</v>
      </c>
      <c r="AE62" s="23">
        <v>4.242</v>
      </c>
      <c r="AF62" s="23">
        <v>5.3570902588127272</v>
      </c>
      <c r="AG62" s="25">
        <v>126.28689907620763</v>
      </c>
      <c r="AH62" s="23">
        <v>2.0152000000000001</v>
      </c>
      <c r="AI62" s="28">
        <v>3.15</v>
      </c>
      <c r="AJ62" s="25">
        <v>156.31202858277092</v>
      </c>
      <c r="AK62" s="23">
        <v>2.4838000000000005</v>
      </c>
      <c r="AL62" s="23">
        <v>3.49</v>
      </c>
      <c r="AM62" s="25">
        <v>140.51050809243898</v>
      </c>
      <c r="AN62" s="21">
        <v>0.3</v>
      </c>
      <c r="AO62" s="22">
        <v>0.47</v>
      </c>
      <c r="AP62" s="25">
        <v>156.66666666666666</v>
      </c>
      <c r="AQ62" s="21">
        <v>0.96</v>
      </c>
      <c r="AR62" s="22">
        <v>1.84</v>
      </c>
      <c r="AS62" s="25">
        <v>191.66666666666669</v>
      </c>
    </row>
    <row r="63" spans="1:45" s="27" customFormat="1" x14ac:dyDescent="0.2">
      <c r="A63" s="19" t="s">
        <v>87</v>
      </c>
      <c r="B63" s="27" t="s">
        <v>44</v>
      </c>
      <c r="C63" s="20">
        <f t="shared" si="7"/>
        <v>1</v>
      </c>
      <c r="E63" s="27">
        <v>65</v>
      </c>
      <c r="G63" s="22">
        <v>1.7</v>
      </c>
      <c r="H63" s="27">
        <v>76</v>
      </c>
      <c r="I63" s="47">
        <f t="shared" si="3"/>
        <v>26.297577854671282</v>
      </c>
      <c r="J63" s="48">
        <f t="shared" si="4"/>
        <v>3.2569999999999992</v>
      </c>
      <c r="K63" s="49">
        <f t="shared" si="5"/>
        <v>2.3797688585968668</v>
      </c>
      <c r="L63" s="50">
        <f t="shared" si="6"/>
        <v>4.0759999999999996</v>
      </c>
      <c r="M63" s="27">
        <v>0</v>
      </c>
      <c r="N63" s="23">
        <v>2.9350000000000001</v>
      </c>
      <c r="O63" s="28">
        <v>0.7</v>
      </c>
      <c r="P63" s="25">
        <v>23.850085178875641</v>
      </c>
      <c r="Q63" s="23">
        <v>3.03</v>
      </c>
      <c r="R63" s="21">
        <v>2.3797688585968668</v>
      </c>
      <c r="S63" s="25">
        <v>78.540226356332226</v>
      </c>
      <c r="T63" s="23">
        <v>1.0459999999999998</v>
      </c>
      <c r="U63" s="23">
        <v>0.82999999999999918</v>
      </c>
      <c r="V63" s="25">
        <v>79.349904397705487</v>
      </c>
      <c r="W63" s="28">
        <v>3.9</v>
      </c>
      <c r="X63" s="23">
        <v>3.209768858596866</v>
      </c>
      <c r="Y63" s="25">
        <v>82.301765605047876</v>
      </c>
      <c r="Z63" s="28">
        <v>3.7620000000000005</v>
      </c>
      <c r="AA63" s="28">
        <v>1.35</v>
      </c>
      <c r="AB63" s="25">
        <v>35.885167464114829</v>
      </c>
      <c r="AC63" s="25">
        <v>75.510000000000005</v>
      </c>
      <c r="AD63" s="25">
        <v>51.851851851851848</v>
      </c>
      <c r="AE63" s="23">
        <v>6.5030000000000001</v>
      </c>
      <c r="AF63" s="23">
        <v>8.3997688585968664</v>
      </c>
      <c r="AG63" s="25">
        <v>129.16759739500026</v>
      </c>
      <c r="AH63" s="23">
        <v>2.427</v>
      </c>
      <c r="AI63" s="28">
        <v>5.19</v>
      </c>
      <c r="AJ63" s="25">
        <v>213.84425216316441</v>
      </c>
      <c r="AK63" s="23">
        <v>3.4729999999999999</v>
      </c>
      <c r="AL63" s="23">
        <v>6.02</v>
      </c>
      <c r="AM63" s="25">
        <v>173.33717247336594</v>
      </c>
      <c r="AN63" s="21">
        <v>0.3</v>
      </c>
      <c r="AO63" s="22">
        <v>1.1399999999999999</v>
      </c>
      <c r="AP63" s="25">
        <v>380</v>
      </c>
      <c r="AQ63" s="21">
        <v>1.18</v>
      </c>
      <c r="AR63" s="22">
        <v>7.32</v>
      </c>
      <c r="AS63" s="25">
        <v>620.33898305084745</v>
      </c>
    </row>
    <row r="64" spans="1:45" s="27" customFormat="1" ht="12.6" customHeight="1" x14ac:dyDescent="0.2">
      <c r="A64" s="19" t="s">
        <v>88</v>
      </c>
      <c r="B64" s="27" t="s">
        <v>46</v>
      </c>
      <c r="C64" s="20">
        <f t="shared" si="7"/>
        <v>0</v>
      </c>
      <c r="E64" s="27">
        <v>69</v>
      </c>
      <c r="G64" s="22">
        <v>1.52</v>
      </c>
      <c r="H64" s="27">
        <v>65</v>
      </c>
      <c r="I64" s="47">
        <f t="shared" si="3"/>
        <v>28.133656509695292</v>
      </c>
      <c r="J64" s="48">
        <f t="shared" si="4"/>
        <v>2.3852000000000002</v>
      </c>
      <c r="K64" s="49">
        <f t="shared" si="5"/>
        <v>1.9226671652840737</v>
      </c>
      <c r="L64" s="50">
        <f t="shared" si="6"/>
        <v>2.3867999999999996</v>
      </c>
      <c r="M64" s="27">
        <v>3</v>
      </c>
      <c r="N64" s="23">
        <v>1.6789999999999998</v>
      </c>
      <c r="O64" s="28">
        <v>1.7</v>
      </c>
      <c r="P64" s="25">
        <v>101.25074449076831</v>
      </c>
      <c r="Q64" s="23">
        <v>1.7681999999999998</v>
      </c>
      <c r="R64" s="21">
        <v>1.9226671652840734</v>
      </c>
      <c r="S64" s="25">
        <v>108.73584239814917</v>
      </c>
      <c r="T64" s="23">
        <v>0.61859999999999982</v>
      </c>
      <c r="U64" s="23">
        <v>0.53</v>
      </c>
      <c r="V64" s="25">
        <v>85.677335919818972</v>
      </c>
      <c r="W64" s="28">
        <v>2.1472000000000011</v>
      </c>
      <c r="X64" s="23">
        <v>2.4526671652840735</v>
      </c>
      <c r="Y64" s="25">
        <v>114.2263024070451</v>
      </c>
      <c r="Z64" s="28">
        <v>2.0496000000000003</v>
      </c>
      <c r="AA64" s="28">
        <v>2.38</v>
      </c>
      <c r="AB64" s="25">
        <v>116.12021857923496</v>
      </c>
      <c r="AC64" s="25">
        <v>75.989999999999995</v>
      </c>
      <c r="AD64" s="25">
        <v>71.428571428571431</v>
      </c>
      <c r="AE64" s="23">
        <v>4.242</v>
      </c>
      <c r="AF64" s="23">
        <v>4.1526671652840736</v>
      </c>
      <c r="AG64" s="25">
        <v>97.894086876097916</v>
      </c>
      <c r="AH64" s="23">
        <v>1.8552000000000004</v>
      </c>
      <c r="AI64" s="28">
        <v>1.7</v>
      </c>
      <c r="AJ64" s="25">
        <v>91.634325140146586</v>
      </c>
      <c r="AK64" s="23">
        <v>2.4738000000000002</v>
      </c>
      <c r="AL64" s="23">
        <v>2.23</v>
      </c>
      <c r="AM64" s="25">
        <v>90.144716630285387</v>
      </c>
      <c r="AN64" s="21">
        <v>0.3</v>
      </c>
      <c r="AO64" s="22">
        <v>0.24</v>
      </c>
      <c r="AP64" s="25">
        <v>80</v>
      </c>
      <c r="AQ64" s="21">
        <v>0.96</v>
      </c>
      <c r="AR64" s="22">
        <v>0.62</v>
      </c>
      <c r="AS64" s="25">
        <v>64.583333333333343</v>
      </c>
    </row>
    <row r="65" spans="1:45" s="27" customFormat="1" x14ac:dyDescent="0.2">
      <c r="A65" s="19" t="s">
        <v>89</v>
      </c>
      <c r="B65" s="27" t="s">
        <v>46</v>
      </c>
      <c r="C65" s="20">
        <f t="shared" si="7"/>
        <v>0</v>
      </c>
      <c r="E65" s="27">
        <v>67</v>
      </c>
      <c r="G65" s="22">
        <v>1.53</v>
      </c>
      <c r="H65" s="27">
        <v>45</v>
      </c>
      <c r="I65" s="47">
        <f t="shared" si="3"/>
        <v>19.223375624759708</v>
      </c>
      <c r="J65" s="48">
        <f t="shared" si="4"/>
        <v>2.0313000000000003</v>
      </c>
      <c r="K65" s="49">
        <f t="shared" si="5"/>
        <v>1.6178510923465121</v>
      </c>
      <c r="L65" s="50">
        <f t="shared" si="6"/>
        <v>2.4666999999999986</v>
      </c>
      <c r="M65" s="27">
        <v>3</v>
      </c>
      <c r="N65" s="23">
        <v>1.7685000000000008</v>
      </c>
      <c r="O65" s="28">
        <v>1.18</v>
      </c>
      <c r="P65" s="25">
        <v>66.723211761379659</v>
      </c>
      <c r="Q65" s="23">
        <v>1.8137999999999983</v>
      </c>
      <c r="R65" s="21">
        <v>1.6178510923465119</v>
      </c>
      <c r="S65" s="25">
        <v>89.196774305133602</v>
      </c>
      <c r="T65" s="23">
        <v>0.65290000000000026</v>
      </c>
      <c r="U65" s="23">
        <v>0.19</v>
      </c>
      <c r="V65" s="25">
        <v>29.100934293153603</v>
      </c>
      <c r="W65" s="28">
        <v>2.2418000000000009</v>
      </c>
      <c r="X65" s="23">
        <v>1.8078510923465119</v>
      </c>
      <c r="Y65" s="25">
        <v>80.64283577243782</v>
      </c>
      <c r="Z65" s="28">
        <v>2.1458999999999997</v>
      </c>
      <c r="AA65" s="28">
        <v>1.64</v>
      </c>
      <c r="AB65" s="25">
        <v>76.424810102987095</v>
      </c>
      <c r="AC65" s="25">
        <v>76.37</v>
      </c>
      <c r="AD65" s="25">
        <v>71.951219512195124</v>
      </c>
      <c r="AE65" s="23">
        <v>4.3079999999999989</v>
      </c>
      <c r="AF65" s="23">
        <v>4.5978510923465121</v>
      </c>
      <c r="AG65" s="25">
        <v>106.72820548622362</v>
      </c>
      <c r="AH65" s="23">
        <v>1.8413000000000004</v>
      </c>
      <c r="AI65" s="28">
        <v>2.79</v>
      </c>
      <c r="AJ65" s="25">
        <v>151.52338022049636</v>
      </c>
      <c r="AK65" s="23">
        <v>2.4942000000000006</v>
      </c>
      <c r="AL65" s="23">
        <v>2.98</v>
      </c>
      <c r="AM65" s="25">
        <v>119.47718707401167</v>
      </c>
      <c r="AN65" s="21">
        <v>0.3</v>
      </c>
      <c r="AO65" s="22">
        <v>0.36</v>
      </c>
      <c r="AP65" s="25">
        <v>120</v>
      </c>
      <c r="AQ65" s="21">
        <v>0.96</v>
      </c>
      <c r="AR65" s="22">
        <v>1.1399999999999999</v>
      </c>
      <c r="AS65" s="25">
        <v>118.75</v>
      </c>
    </row>
    <row r="66" spans="1:45" s="27" customFormat="1" x14ac:dyDescent="0.2">
      <c r="A66" s="19" t="s">
        <v>90</v>
      </c>
      <c r="B66" s="27" t="s">
        <v>44</v>
      </c>
      <c r="C66" s="20">
        <f t="shared" si="7"/>
        <v>1</v>
      </c>
      <c r="E66" s="27">
        <v>71</v>
      </c>
      <c r="G66" s="22">
        <v>1.74</v>
      </c>
      <c r="H66" s="27">
        <v>95</v>
      </c>
      <c r="I66" s="47">
        <f t="shared" si="3"/>
        <v>31.37798916633637</v>
      </c>
      <c r="J66" s="48">
        <f t="shared" si="4"/>
        <v>2.8613999999999997</v>
      </c>
      <c r="K66" s="49">
        <f t="shared" si="5"/>
        <v>3.4271609550040063</v>
      </c>
      <c r="L66" s="50">
        <f t="shared" si="6"/>
        <v>4.2111999999999998</v>
      </c>
      <c r="M66" s="27">
        <v>3</v>
      </c>
      <c r="N66" s="23">
        <v>2.9329999999999989</v>
      </c>
      <c r="O66" s="28">
        <v>1.25</v>
      </c>
      <c r="P66" s="25">
        <v>42.618479372655997</v>
      </c>
      <c r="Q66" s="23">
        <v>3.2019999999999991</v>
      </c>
      <c r="R66" s="21">
        <v>3.4271609550040059</v>
      </c>
      <c r="S66" s="25">
        <v>107.03188491580285</v>
      </c>
      <c r="T66" s="23">
        <v>1.0092000000000008</v>
      </c>
      <c r="U66" s="23">
        <v>0.25</v>
      </c>
      <c r="V66" s="25">
        <v>24.772096710265537</v>
      </c>
      <c r="W66" s="28">
        <v>3.9759999999999991</v>
      </c>
      <c r="X66" s="23">
        <v>3.6771609550040059</v>
      </c>
      <c r="Y66" s="25">
        <v>92.483927439738594</v>
      </c>
      <c r="Z66" s="28">
        <v>3.8363999999999994</v>
      </c>
      <c r="AA66" s="28">
        <v>1.92</v>
      </c>
      <c r="AB66" s="25">
        <v>50.04691898654989</v>
      </c>
      <c r="AC66" s="25">
        <v>74.430000000000007</v>
      </c>
      <c r="AD66" s="25">
        <v>65.104166666666671</v>
      </c>
      <c r="AE66" s="23">
        <v>6.8225999999999996</v>
      </c>
      <c r="AF66" s="23">
        <v>8.6471609550040061</v>
      </c>
      <c r="AG66" s="25">
        <v>126.74289794219223</v>
      </c>
      <c r="AH66" s="23">
        <v>2.6113999999999997</v>
      </c>
      <c r="AI66" s="28">
        <v>4.97</v>
      </c>
      <c r="AJ66" s="25">
        <v>190.31936892088538</v>
      </c>
      <c r="AK66" s="23">
        <v>3.6206000000000005</v>
      </c>
      <c r="AL66" s="23">
        <v>5.22</v>
      </c>
      <c r="AM66" s="25">
        <v>144.17499861901339</v>
      </c>
      <c r="AN66" s="21">
        <v>0.3</v>
      </c>
      <c r="AO66" s="22">
        <v>0.39</v>
      </c>
      <c r="AP66" s="25">
        <v>130</v>
      </c>
      <c r="AQ66" s="21">
        <v>1.18</v>
      </c>
      <c r="AR66" s="22">
        <v>2.25</v>
      </c>
      <c r="AS66" s="25">
        <v>190.67796610169492</v>
      </c>
    </row>
    <row r="67" spans="1:45" s="27" customFormat="1" x14ac:dyDescent="0.2">
      <c r="A67" s="19" t="s">
        <v>91</v>
      </c>
      <c r="B67" s="27" t="s">
        <v>46</v>
      </c>
      <c r="C67" s="20">
        <f t="shared" si="7"/>
        <v>0</v>
      </c>
      <c r="E67" s="27">
        <v>72</v>
      </c>
      <c r="G67" s="22">
        <v>1.52</v>
      </c>
      <c r="H67" s="27">
        <v>59</v>
      </c>
      <c r="I67" s="47">
        <f t="shared" si="3"/>
        <v>25.536703601108034</v>
      </c>
      <c r="J67" s="48">
        <f t="shared" si="4"/>
        <v>2.2232000000000003</v>
      </c>
      <c r="K67" s="49">
        <f t="shared" si="5"/>
        <v>1.428350979532317</v>
      </c>
      <c r="L67" s="50">
        <f t="shared" si="6"/>
        <v>2.3387999999999995</v>
      </c>
      <c r="M67" s="27">
        <v>3</v>
      </c>
      <c r="N67" s="23">
        <v>1.6040000000000005</v>
      </c>
      <c r="O67" s="28">
        <v>0.96</v>
      </c>
      <c r="P67" s="25">
        <v>59.850374064837887</v>
      </c>
      <c r="Q67" s="23">
        <v>1.7651999999999997</v>
      </c>
      <c r="R67" s="21">
        <v>1.4283509795323168</v>
      </c>
      <c r="S67" s="25">
        <v>80.917232015200383</v>
      </c>
      <c r="T67" s="23">
        <v>0.57359999999999989</v>
      </c>
      <c r="U67" s="23">
        <v>0.32</v>
      </c>
      <c r="V67" s="25">
        <v>55.788005578800536</v>
      </c>
      <c r="W67" s="28">
        <v>2.075200000000001</v>
      </c>
      <c r="X67" s="23">
        <v>1.7483509795323167</v>
      </c>
      <c r="Y67" s="25">
        <v>84.249758073068421</v>
      </c>
      <c r="Z67" s="28">
        <v>1.9716</v>
      </c>
      <c r="AA67" s="28">
        <v>1.37</v>
      </c>
      <c r="AB67" s="25">
        <v>69.486711300466624</v>
      </c>
      <c r="AC67" s="25">
        <v>75.42</v>
      </c>
      <c r="AD67" s="25">
        <v>70.072992700729912</v>
      </c>
      <c r="AE67" s="23">
        <v>4.242</v>
      </c>
      <c r="AF67" s="23">
        <v>4.5383509795323169</v>
      </c>
      <c r="AG67" s="25">
        <v>106.98611455757465</v>
      </c>
      <c r="AH67" s="23">
        <v>1.9032000000000004</v>
      </c>
      <c r="AI67" s="28">
        <v>2.79</v>
      </c>
      <c r="AJ67" s="25">
        <v>146.59520807061787</v>
      </c>
      <c r="AK67" s="23">
        <v>2.4768000000000003</v>
      </c>
      <c r="AL67" s="23">
        <v>3.11</v>
      </c>
      <c r="AM67" s="25">
        <v>125.56524547803616</v>
      </c>
      <c r="AN67" s="21">
        <v>0.3</v>
      </c>
      <c r="AO67" s="22">
        <v>0.56000000000000005</v>
      </c>
      <c r="AP67" s="25">
        <v>186.66666666666669</v>
      </c>
      <c r="AQ67" s="21">
        <v>0.96</v>
      </c>
      <c r="AR67" s="22">
        <v>2</v>
      </c>
      <c r="AS67" s="25">
        <v>208.33333333333334</v>
      </c>
    </row>
    <row r="68" spans="1:45" s="27" customFormat="1" x14ac:dyDescent="0.2">
      <c r="A68" s="19" t="s">
        <v>92</v>
      </c>
      <c r="B68" s="27" t="s">
        <v>46</v>
      </c>
      <c r="C68" s="20">
        <f t="shared" si="7"/>
        <v>0</v>
      </c>
      <c r="E68" s="27">
        <v>68</v>
      </c>
      <c r="G68" s="22">
        <v>1.63</v>
      </c>
      <c r="H68" s="27">
        <v>63</v>
      </c>
      <c r="I68" s="47">
        <f t="shared" si="3"/>
        <v>23.711844630960897</v>
      </c>
      <c r="J68" s="48">
        <f t="shared" si="4"/>
        <v>3.1182999999999996</v>
      </c>
      <c r="K68" s="49">
        <f t="shared" si="5"/>
        <v>1.6740400792856049</v>
      </c>
      <c r="L68" s="50">
        <f t="shared" si="6"/>
        <v>2.9296999999999995</v>
      </c>
      <c r="M68" s="27">
        <v>1</v>
      </c>
      <c r="N68" s="23">
        <v>2.1384999999999992</v>
      </c>
      <c r="O68" s="28">
        <v>0.87</v>
      </c>
      <c r="P68" s="25">
        <v>40.682721533785376</v>
      </c>
      <c r="Q68" s="23">
        <v>2.2487999999999988</v>
      </c>
      <c r="R68" s="21">
        <v>1.6740400792856045</v>
      </c>
      <c r="S68" s="25">
        <v>74.441483426076374</v>
      </c>
      <c r="T68" s="23">
        <v>0.68090000000000073</v>
      </c>
      <c r="U68" s="23">
        <v>1.08</v>
      </c>
      <c r="V68" s="25">
        <v>158.61359964752518</v>
      </c>
      <c r="W68" s="28">
        <v>2.6837999999999993</v>
      </c>
      <c r="X68" s="23">
        <v>2.7540400792856046</v>
      </c>
      <c r="Y68" s="25">
        <v>102.61718754324485</v>
      </c>
      <c r="Z68" s="28">
        <v>2.5628999999999995</v>
      </c>
      <c r="AA68" s="28">
        <v>2.4300000000000002</v>
      </c>
      <c r="AB68" s="25">
        <v>94.814467985485223</v>
      </c>
      <c r="AC68" s="25">
        <v>76.180000000000007</v>
      </c>
      <c r="AD68" s="25">
        <v>35.802469135802468</v>
      </c>
      <c r="AE68" s="23">
        <v>4.9679999999999991</v>
      </c>
      <c r="AF68" s="23">
        <v>5.444040079285605</v>
      </c>
      <c r="AG68" s="25">
        <v>109.58212719979079</v>
      </c>
      <c r="AH68" s="23">
        <v>2.0382999999999996</v>
      </c>
      <c r="AI68" s="28">
        <v>2.69</v>
      </c>
      <c r="AJ68" s="25">
        <v>131.97272236667814</v>
      </c>
      <c r="AK68" s="23">
        <v>2.7192000000000003</v>
      </c>
      <c r="AL68" s="23">
        <v>3.77</v>
      </c>
      <c r="AM68" s="25">
        <v>138.64371874080609</v>
      </c>
      <c r="AN68" s="21">
        <v>0.3</v>
      </c>
      <c r="AO68" s="22">
        <v>0.95</v>
      </c>
      <c r="AP68" s="25">
        <v>316.66666666666663</v>
      </c>
      <c r="AQ68" s="21">
        <v>0.96</v>
      </c>
      <c r="AR68" s="22">
        <v>3.97</v>
      </c>
      <c r="AS68" s="25">
        <v>413.54166666666669</v>
      </c>
    </row>
    <row r="69" spans="1:45" s="27" customFormat="1" x14ac:dyDescent="0.2">
      <c r="A69" s="19" t="s">
        <v>93</v>
      </c>
      <c r="B69" s="27" t="s">
        <v>44</v>
      </c>
      <c r="C69" s="20">
        <f t="shared" si="7"/>
        <v>1</v>
      </c>
      <c r="E69" s="27">
        <v>83</v>
      </c>
      <c r="G69" s="22">
        <v>1.67</v>
      </c>
      <c r="H69" s="27">
        <v>81</v>
      </c>
      <c r="I69" s="47">
        <f t="shared" si="3"/>
        <v>29.043708989207214</v>
      </c>
      <c r="J69" s="48">
        <f t="shared" si="4"/>
        <v>3.5437000000000003</v>
      </c>
      <c r="K69" s="49">
        <f t="shared" si="5"/>
        <v>1.7494483929119253</v>
      </c>
      <c r="L69" s="50">
        <f t="shared" si="6"/>
        <v>3.4795999999999991</v>
      </c>
      <c r="M69" s="27">
        <v>3</v>
      </c>
      <c r="N69" s="23">
        <v>2.2839999999999989</v>
      </c>
      <c r="O69" s="28">
        <v>1.42</v>
      </c>
      <c r="P69" s="25">
        <v>62.171628721541182</v>
      </c>
      <c r="Q69" s="23">
        <v>2.6984999999999992</v>
      </c>
      <c r="R69" s="21">
        <v>1.7494483929119249</v>
      </c>
      <c r="S69" s="25">
        <v>64.830401812559771</v>
      </c>
      <c r="T69" s="23">
        <v>0.78109999999999991</v>
      </c>
      <c r="U69" s="23">
        <v>0.76</v>
      </c>
      <c r="V69" s="25">
        <v>97.298681346818626</v>
      </c>
      <c r="W69" s="28">
        <v>3.2129999999999992</v>
      </c>
      <c r="X69" s="23">
        <v>2.5094483929119251</v>
      </c>
      <c r="Y69" s="25">
        <v>78.102968967068961</v>
      </c>
      <c r="Z69" s="28">
        <v>3.1212</v>
      </c>
      <c r="AA69" s="28">
        <v>1.94</v>
      </c>
      <c r="AB69" s="25">
        <v>62.155581186723055</v>
      </c>
      <c r="AC69" s="25">
        <v>72.27</v>
      </c>
      <c r="AD69" s="25">
        <v>73.19587628865979</v>
      </c>
      <c r="AE69" s="23">
        <v>6.2632999999999992</v>
      </c>
      <c r="AF69" s="23">
        <v>5.9494483929119255</v>
      </c>
      <c r="AG69" s="25">
        <v>94.989037614547073</v>
      </c>
      <c r="AH69" s="23">
        <v>2.7837000000000001</v>
      </c>
      <c r="AI69" s="28">
        <v>3.44</v>
      </c>
      <c r="AJ69" s="25">
        <v>123.57653482774724</v>
      </c>
      <c r="AK69" s="23">
        <v>3.5648</v>
      </c>
      <c r="AL69" s="23">
        <v>4.2</v>
      </c>
      <c r="AM69" s="25">
        <v>117.81867145421903</v>
      </c>
      <c r="AN69" s="21">
        <v>0.3</v>
      </c>
      <c r="AO69" s="22">
        <v>0.59</v>
      </c>
      <c r="AP69" s="25">
        <v>196.66666666666666</v>
      </c>
      <c r="AQ69" s="21">
        <v>1.18</v>
      </c>
      <c r="AR69" s="22">
        <v>2.78</v>
      </c>
      <c r="AS69" s="25">
        <v>235.59322033898303</v>
      </c>
    </row>
    <row r="70" spans="1:45" s="27" customFormat="1" x14ac:dyDescent="0.2">
      <c r="A70" s="19" t="s">
        <v>94</v>
      </c>
      <c r="B70" s="27" t="s">
        <v>44</v>
      </c>
      <c r="C70" s="20">
        <f t="shared" si="7"/>
        <v>1</v>
      </c>
      <c r="E70" s="27">
        <v>74</v>
      </c>
      <c r="G70" s="22">
        <v>1.75</v>
      </c>
      <c r="H70" s="27">
        <v>89</v>
      </c>
      <c r="I70" s="47">
        <f t="shared" si="3"/>
        <v>29.061224489795919</v>
      </c>
      <c r="J70" s="48">
        <f t="shared" si="4"/>
        <v>3.4904999999999999</v>
      </c>
      <c r="K70" s="49">
        <f t="shared" si="5"/>
        <v>2.9433725532974826</v>
      </c>
      <c r="L70" s="50">
        <f t="shared" si="6"/>
        <v>4.2119999999999997</v>
      </c>
      <c r="M70" s="27">
        <v>2</v>
      </c>
      <c r="N70" s="23">
        <v>2.8889999999999993</v>
      </c>
      <c r="O70" s="28">
        <v>2.2799999999999998</v>
      </c>
      <c r="P70" s="25">
        <v>78.920041536863977</v>
      </c>
      <c r="Q70" s="23">
        <v>3.2315000000000005</v>
      </c>
      <c r="R70" s="21">
        <v>2.9433725532974826</v>
      </c>
      <c r="S70" s="25">
        <v>91.083786269456354</v>
      </c>
      <c r="T70" s="23">
        <v>0.98049999999999971</v>
      </c>
      <c r="U70" s="23">
        <v>0.8</v>
      </c>
      <c r="V70" s="25">
        <v>81.591024987251402</v>
      </c>
      <c r="W70" s="28">
        <v>3.9529999999999976</v>
      </c>
      <c r="X70" s="23">
        <v>3.7433725532974824</v>
      </c>
      <c r="Y70" s="25">
        <v>94.697003625031229</v>
      </c>
      <c r="Z70" s="28">
        <v>3.8160000000000007</v>
      </c>
      <c r="AA70" s="28">
        <v>3.29</v>
      </c>
      <c r="AB70" s="25">
        <v>86.215932914046107</v>
      </c>
      <c r="AC70" s="25">
        <v>73.89</v>
      </c>
      <c r="AD70" s="25">
        <v>69.300911854103347</v>
      </c>
      <c r="AE70" s="23">
        <v>6.9024999999999999</v>
      </c>
      <c r="AF70" s="23">
        <v>7.4033725532974826</v>
      </c>
      <c r="AG70" s="25">
        <v>107.25639338352022</v>
      </c>
      <c r="AH70" s="23">
        <v>2.6904999999999997</v>
      </c>
      <c r="AI70" s="28">
        <v>3.66</v>
      </c>
      <c r="AJ70" s="25">
        <v>136.03419438766031</v>
      </c>
      <c r="AK70" s="23">
        <v>3.6709999999999994</v>
      </c>
      <c r="AL70" s="23">
        <v>4.46</v>
      </c>
      <c r="AM70" s="25">
        <v>121.49278125851268</v>
      </c>
      <c r="AN70" s="21">
        <v>0.3</v>
      </c>
      <c r="AO70" s="22">
        <v>0.36</v>
      </c>
      <c r="AP70" s="25">
        <v>120</v>
      </c>
      <c r="AQ70" s="21">
        <v>1.18</v>
      </c>
      <c r="AR70" s="22">
        <v>1.86</v>
      </c>
      <c r="AS70" s="25">
        <v>157.62711864406782</v>
      </c>
    </row>
    <row r="71" spans="1:45" s="27" customFormat="1" x14ac:dyDescent="0.2">
      <c r="A71" s="19" t="s">
        <v>95</v>
      </c>
      <c r="B71" s="27" t="s">
        <v>44</v>
      </c>
      <c r="C71" s="20">
        <f t="shared" si="7"/>
        <v>1</v>
      </c>
      <c r="E71" s="27">
        <v>78</v>
      </c>
      <c r="G71" s="22">
        <v>1.68</v>
      </c>
      <c r="H71" s="27">
        <v>77</v>
      </c>
      <c r="I71" s="47">
        <f t="shared" ref="I71:I108" si="8">(H71)/(G71^2)</f>
        <v>27.281746031746035</v>
      </c>
      <c r="J71" s="48">
        <f t="shared" ref="J71:J108" si="9">U71+AH71</f>
        <v>3.6068000000000002</v>
      </c>
      <c r="K71" s="49">
        <f t="shared" ref="K71:K108" si="10">AF71-(U71+AI71)</f>
        <v>1.9333173654228553</v>
      </c>
      <c r="L71" s="50">
        <f t="shared" ref="L71:L108" si="11">Q71+T71</f>
        <v>3.6563999999999992</v>
      </c>
      <c r="M71" s="27">
        <v>3</v>
      </c>
      <c r="N71" s="28">
        <v>2.4719999999999995</v>
      </c>
      <c r="O71" s="28">
        <v>0.97</v>
      </c>
      <c r="P71" s="25">
        <v>39.239482200647259</v>
      </c>
      <c r="Q71" s="23">
        <v>2.8</v>
      </c>
      <c r="R71" s="21">
        <v>1.9333173654228555</v>
      </c>
      <c r="S71" s="25">
        <v>69.047048765101977</v>
      </c>
      <c r="T71" s="23">
        <v>0.85639999999999938</v>
      </c>
      <c r="U71" s="23">
        <v>0.92</v>
      </c>
      <c r="V71" s="25">
        <v>107.42643624474549</v>
      </c>
      <c r="W71" s="28">
        <v>3.4139999999999997</v>
      </c>
      <c r="X71" s="23">
        <v>2.8533173654228552</v>
      </c>
      <c r="Y71" s="25">
        <v>83.576958565402919</v>
      </c>
      <c r="Z71" s="28">
        <v>3.3087999999999997</v>
      </c>
      <c r="AA71" s="28">
        <v>2.4500000000000002</v>
      </c>
      <c r="AB71" s="25">
        <v>74.044970986460356</v>
      </c>
      <c r="AC71" s="25">
        <v>73.17</v>
      </c>
      <c r="AD71" s="25">
        <v>39.591836734693878</v>
      </c>
      <c r="AE71" s="28">
        <v>6.3431999999999995</v>
      </c>
      <c r="AF71" s="23">
        <v>5.9333173654228553</v>
      </c>
      <c r="AG71" s="25">
        <v>93.538235676359818</v>
      </c>
      <c r="AH71" s="28">
        <v>2.6868000000000003</v>
      </c>
      <c r="AI71" s="28">
        <v>3.08</v>
      </c>
      <c r="AJ71" s="25">
        <v>114.63450945362513</v>
      </c>
      <c r="AK71" s="28">
        <v>3.5431999999999997</v>
      </c>
      <c r="AL71" s="23">
        <v>4</v>
      </c>
      <c r="AM71" s="25">
        <v>112.8923007450892</v>
      </c>
      <c r="AN71" s="21">
        <v>0.3</v>
      </c>
      <c r="AO71" s="22">
        <v>0.71</v>
      </c>
      <c r="AP71" s="25">
        <v>236.66666666666666</v>
      </c>
      <c r="AQ71" s="21">
        <v>1.18</v>
      </c>
      <c r="AR71" s="22">
        <v>3.15</v>
      </c>
      <c r="AS71" s="25">
        <v>266.94915254237287</v>
      </c>
    </row>
    <row r="72" spans="1:45" s="27" customFormat="1" x14ac:dyDescent="0.2">
      <c r="A72" s="19" t="s">
        <v>96</v>
      </c>
      <c r="B72" s="27" t="s">
        <v>44</v>
      </c>
      <c r="C72" s="20">
        <f t="shared" si="7"/>
        <v>1</v>
      </c>
      <c r="E72" s="27">
        <v>80</v>
      </c>
      <c r="G72" s="22">
        <v>1.61</v>
      </c>
      <c r="H72" s="27">
        <v>67</v>
      </c>
      <c r="I72" s="47">
        <f t="shared" si="8"/>
        <v>25.847768218818715</v>
      </c>
      <c r="J72" s="48">
        <f t="shared" si="9"/>
        <v>3.1791</v>
      </c>
      <c r="K72" s="49">
        <f t="shared" si="10"/>
        <v>2.4364475099101561</v>
      </c>
      <c r="L72" s="50">
        <f t="shared" si="11"/>
        <v>3.1448000000000009</v>
      </c>
      <c r="M72" s="27">
        <v>3</v>
      </c>
      <c r="N72" s="28">
        <v>2.1129999999999995</v>
      </c>
      <c r="O72" s="28">
        <v>2.0699999999999998</v>
      </c>
      <c r="P72" s="25">
        <v>97.964978703265515</v>
      </c>
      <c r="Q72" s="23">
        <v>2.3865000000000007</v>
      </c>
      <c r="R72" s="21">
        <v>2.4364475099101561</v>
      </c>
      <c r="S72" s="25">
        <v>102.09291891515421</v>
      </c>
      <c r="T72" s="23">
        <v>0.7583000000000002</v>
      </c>
      <c r="U72" s="23">
        <v>0.54</v>
      </c>
      <c r="V72" s="25">
        <v>71.211921403138589</v>
      </c>
      <c r="W72" s="28">
        <v>2.9309999999999992</v>
      </c>
      <c r="X72" s="23">
        <v>2.9764475099101562</v>
      </c>
      <c r="Y72" s="25">
        <v>101.55058034493882</v>
      </c>
      <c r="Z72" s="28">
        <v>2.8536000000000001</v>
      </c>
      <c r="AA72" s="28">
        <v>3.29</v>
      </c>
      <c r="AB72" s="25">
        <v>115.29296327446032</v>
      </c>
      <c r="AC72" s="25">
        <v>72.81</v>
      </c>
      <c r="AD72" s="25">
        <v>62.917933130699076</v>
      </c>
      <c r="AE72" s="28">
        <v>5.7839000000000009</v>
      </c>
      <c r="AF72" s="23">
        <v>5.6864475099101561</v>
      </c>
      <c r="AG72" s="25">
        <v>98.315107624788723</v>
      </c>
      <c r="AH72" s="28">
        <v>2.6391</v>
      </c>
      <c r="AI72" s="28">
        <v>2.71</v>
      </c>
      <c r="AJ72" s="25">
        <v>102.68652192035164</v>
      </c>
      <c r="AK72" s="28">
        <v>3.3974000000000002</v>
      </c>
      <c r="AL72" s="23">
        <v>3.25</v>
      </c>
      <c r="AM72" s="25">
        <v>95.661388120327302</v>
      </c>
      <c r="AN72" s="21">
        <v>0.3</v>
      </c>
      <c r="AO72" s="22">
        <v>0.34</v>
      </c>
      <c r="AP72" s="25">
        <v>113.33333333333336</v>
      </c>
      <c r="AQ72" s="21">
        <v>1.18</v>
      </c>
      <c r="AR72" s="22">
        <v>1.3</v>
      </c>
      <c r="AS72" s="25">
        <v>110.16949152542375</v>
      </c>
    </row>
    <row r="73" spans="1:45" s="43" customFormat="1" x14ac:dyDescent="0.2">
      <c r="C73" s="20"/>
      <c r="I73" s="47"/>
      <c r="J73" s="48"/>
      <c r="K73" s="49"/>
      <c r="L73" s="50"/>
    </row>
    <row r="74" spans="1:45" s="27" customFormat="1" x14ac:dyDescent="0.2">
      <c r="A74" s="34" t="s">
        <v>48</v>
      </c>
      <c r="B74" s="17" t="s">
        <v>44</v>
      </c>
      <c r="C74" s="20">
        <f t="shared" si="7"/>
        <v>1</v>
      </c>
      <c r="D74" s="17"/>
      <c r="E74" s="17">
        <v>65</v>
      </c>
      <c r="F74" s="17">
        <f>MEDIAN(E74:E108)</f>
        <v>72</v>
      </c>
      <c r="G74" s="21">
        <v>1.65</v>
      </c>
      <c r="H74" s="17">
        <v>61</v>
      </c>
      <c r="I74" s="47">
        <f t="shared" si="8"/>
        <v>22.4058769513315</v>
      </c>
      <c r="J74" s="48">
        <f t="shared" si="9"/>
        <v>2.8614999999999999</v>
      </c>
      <c r="K74" s="49">
        <f t="shared" si="10"/>
        <v>1.8830043509741259</v>
      </c>
      <c r="L74" s="50">
        <f t="shared" si="11"/>
        <v>3.742</v>
      </c>
      <c r="M74" s="18">
        <v>4</v>
      </c>
      <c r="N74" s="23">
        <v>2.72</v>
      </c>
      <c r="O74" s="23">
        <v>0.61</v>
      </c>
      <c r="P74" s="18">
        <v>22.426470588235293</v>
      </c>
      <c r="Q74" s="23">
        <v>2.7475000000000001</v>
      </c>
      <c r="R74" s="21">
        <v>1.8830043509741257</v>
      </c>
      <c r="S74" s="18">
        <v>68.535190208339415</v>
      </c>
      <c r="T74" s="23">
        <v>0.99449999999999994</v>
      </c>
      <c r="U74" s="23">
        <v>0.5</v>
      </c>
      <c r="V74" s="18">
        <v>50.276520864756179</v>
      </c>
      <c r="W74" s="28">
        <v>3.5950000000000002</v>
      </c>
      <c r="X74" s="23">
        <v>2.3830043509741259</v>
      </c>
      <c r="Y74" s="18">
        <v>66.286630068821324</v>
      </c>
      <c r="Z74" s="28">
        <v>3.4740000000000002</v>
      </c>
      <c r="AA74" s="23">
        <v>1.59</v>
      </c>
      <c r="AB74" s="18">
        <v>45.768566493955092</v>
      </c>
      <c r="AC74" s="25">
        <v>75.510000000000005</v>
      </c>
      <c r="AD74" s="25">
        <v>38.364779874213831</v>
      </c>
      <c r="AE74" s="23">
        <v>6.1035000000000004</v>
      </c>
      <c r="AF74" s="23">
        <v>7.5830043509741261</v>
      </c>
      <c r="AG74" s="18">
        <v>124.24026134142912</v>
      </c>
      <c r="AH74" s="23">
        <v>2.3614999999999999</v>
      </c>
      <c r="AI74" s="23">
        <v>5.2</v>
      </c>
      <c r="AJ74" s="18">
        <v>220.19902604276945</v>
      </c>
      <c r="AK74" s="23">
        <v>3.3559999999999999</v>
      </c>
      <c r="AL74" s="23">
        <v>5.7</v>
      </c>
      <c r="AM74" s="18">
        <v>169.8450536352801</v>
      </c>
      <c r="AN74" s="21">
        <v>0.3</v>
      </c>
      <c r="AO74" s="22">
        <v>1.2100000000261906</v>
      </c>
      <c r="AP74" s="25">
        <v>403.33333334206361</v>
      </c>
      <c r="AQ74" s="21">
        <v>1.18</v>
      </c>
      <c r="AR74" s="22">
        <v>7.4000000001601736</v>
      </c>
      <c r="AS74" s="25">
        <v>627.11864408137069</v>
      </c>
    </row>
    <row r="75" spans="1:45" s="27" customFormat="1" x14ac:dyDescent="0.2">
      <c r="A75" s="34" t="s">
        <v>49</v>
      </c>
      <c r="B75" s="17" t="s">
        <v>46</v>
      </c>
      <c r="C75" s="20">
        <f t="shared" si="7"/>
        <v>0</v>
      </c>
      <c r="D75" s="17"/>
      <c r="E75" s="17">
        <v>79</v>
      </c>
      <c r="F75" s="17"/>
      <c r="G75" s="21">
        <v>1.49</v>
      </c>
      <c r="H75" s="17">
        <v>52</v>
      </c>
      <c r="I75" s="47">
        <f t="shared" si="8"/>
        <v>23.422368361785505</v>
      </c>
      <c r="J75" s="48">
        <f t="shared" si="9"/>
        <v>2.0208999999999993</v>
      </c>
      <c r="K75" s="49">
        <f t="shared" si="10"/>
        <v>1.1423869850013357</v>
      </c>
      <c r="L75" s="50">
        <f t="shared" si="11"/>
        <v>2.0831</v>
      </c>
      <c r="M75" s="18">
        <v>3</v>
      </c>
      <c r="N75" s="23">
        <v>1.3105000000000002</v>
      </c>
      <c r="O75" s="23">
        <v>0.72</v>
      </c>
      <c r="P75" s="18">
        <v>54.940862266310553</v>
      </c>
      <c r="Q75" s="23">
        <v>1.6273999999999993</v>
      </c>
      <c r="R75" s="21">
        <v>1.1423869850013355</v>
      </c>
      <c r="S75" s="18">
        <v>70.197061877924057</v>
      </c>
      <c r="T75" s="23">
        <v>0.45570000000000066</v>
      </c>
      <c r="U75" s="23">
        <v>5.9999999999999609E-2</v>
      </c>
      <c r="V75" s="18">
        <v>13.166556945358684</v>
      </c>
      <c r="W75" s="28">
        <v>1.7674000000000007</v>
      </c>
      <c r="X75" s="23">
        <v>1.2023869850013351</v>
      </c>
      <c r="Y75" s="18">
        <v>68.031401210893662</v>
      </c>
      <c r="Z75" s="28">
        <v>1.6566999999999994</v>
      </c>
      <c r="AA75" s="23">
        <v>1.23</v>
      </c>
      <c r="AB75" s="18">
        <v>74.243978994386467</v>
      </c>
      <c r="AC75" s="25">
        <v>74.09</v>
      </c>
      <c r="AD75" s="25">
        <v>58.536585365853654</v>
      </c>
      <c r="AE75" s="23">
        <v>4.0439999999999996</v>
      </c>
      <c r="AF75" s="23">
        <v>3.6523869850013355</v>
      </c>
      <c r="AG75" s="18">
        <v>90.316196463930169</v>
      </c>
      <c r="AH75" s="23">
        <v>1.9608999999999996</v>
      </c>
      <c r="AI75" s="23">
        <v>2.4500000000000002</v>
      </c>
      <c r="AJ75" s="18">
        <v>124.94262838492531</v>
      </c>
      <c r="AK75" s="23">
        <v>2.4166000000000003</v>
      </c>
      <c r="AL75" s="23">
        <v>2.5099999999999998</v>
      </c>
      <c r="AM75" s="18">
        <v>103.8649342050815</v>
      </c>
      <c r="AN75" s="21">
        <v>0.3</v>
      </c>
      <c r="AO75" s="22">
        <v>0.87000000001883115</v>
      </c>
      <c r="AP75" s="25">
        <v>290.00000000627705</v>
      </c>
      <c r="AQ75" s="21">
        <v>0.96</v>
      </c>
      <c r="AR75" s="22">
        <v>2.4300000000525976</v>
      </c>
      <c r="AS75" s="25">
        <v>253.12500000547894</v>
      </c>
    </row>
    <row r="76" spans="1:45" s="27" customFormat="1" x14ac:dyDescent="0.2">
      <c r="A76" s="19" t="s">
        <v>50</v>
      </c>
      <c r="B76" s="17" t="s">
        <v>46</v>
      </c>
      <c r="C76" s="20">
        <f t="shared" si="7"/>
        <v>0</v>
      </c>
      <c r="D76" s="17"/>
      <c r="E76" s="17">
        <v>77</v>
      </c>
      <c r="F76" s="17"/>
      <c r="G76" s="21">
        <v>1.6</v>
      </c>
      <c r="H76" s="17">
        <v>48</v>
      </c>
      <c r="I76" s="47">
        <f t="shared" si="8"/>
        <v>18.749999999999996</v>
      </c>
      <c r="J76" s="48">
        <f t="shared" si="9"/>
        <v>2.5380000000000003</v>
      </c>
      <c r="K76" s="49">
        <f t="shared" si="10"/>
        <v>1.3004261617733803</v>
      </c>
      <c r="L76" s="50">
        <f t="shared" si="11"/>
        <v>2.6420000000000003</v>
      </c>
      <c r="M76" s="27">
        <v>2</v>
      </c>
      <c r="N76" s="23">
        <v>1.7949999999999999</v>
      </c>
      <c r="O76" s="23">
        <v>0.66</v>
      </c>
      <c r="P76" s="18">
        <v>36.768802228412248</v>
      </c>
      <c r="Q76" s="23">
        <v>2.109</v>
      </c>
      <c r="R76" s="21">
        <v>1.3004261617733803</v>
      </c>
      <c r="S76" s="18">
        <v>61.660794773512585</v>
      </c>
      <c r="T76" s="23">
        <v>0.53300000000000036</v>
      </c>
      <c r="U76" s="23">
        <v>0.41</v>
      </c>
      <c r="V76" s="18">
        <v>76.923076923076891</v>
      </c>
      <c r="W76" s="28">
        <v>2.3280000000000007</v>
      </c>
      <c r="X76" s="23">
        <v>1.7104261617733805</v>
      </c>
      <c r="Y76" s="18">
        <v>73.471914165523188</v>
      </c>
      <c r="Z76" s="28">
        <v>2.1960000000000002</v>
      </c>
      <c r="AA76" s="23">
        <v>1.78</v>
      </c>
      <c r="AB76" s="18">
        <v>81.056466302367937</v>
      </c>
      <c r="AC76" s="25">
        <v>74.47</v>
      </c>
      <c r="AD76" s="25">
        <v>37.078651685393261</v>
      </c>
      <c r="AE76" s="23">
        <v>4.7699999999999996</v>
      </c>
      <c r="AF76" s="23">
        <v>6.8404261617733804</v>
      </c>
      <c r="AG76" s="18">
        <v>143.40516062417987</v>
      </c>
      <c r="AH76" s="23">
        <v>2.1280000000000001</v>
      </c>
      <c r="AI76" s="23">
        <v>5.13</v>
      </c>
      <c r="AJ76" s="18">
        <v>241.07142857142856</v>
      </c>
      <c r="AK76" s="23">
        <v>2.6610000000000005</v>
      </c>
      <c r="AL76" s="23">
        <v>5.54</v>
      </c>
      <c r="AM76" s="18">
        <v>208.19240886884626</v>
      </c>
      <c r="AN76" s="21">
        <v>0.3</v>
      </c>
      <c r="AO76" s="22">
        <v>0.78766326334500014</v>
      </c>
      <c r="AP76" s="25">
        <v>262.55442111500008</v>
      </c>
      <c r="AQ76" s="21">
        <v>0.96</v>
      </c>
      <c r="AR76" s="22">
        <v>4.65992590833</v>
      </c>
      <c r="AS76" s="25">
        <v>485.40894878437501</v>
      </c>
    </row>
    <row r="77" spans="1:45" s="27" customFormat="1" x14ac:dyDescent="0.2">
      <c r="A77" s="34" t="s">
        <v>51</v>
      </c>
      <c r="B77" s="17" t="s">
        <v>44</v>
      </c>
      <c r="C77" s="20">
        <f t="shared" si="7"/>
        <v>1</v>
      </c>
      <c r="D77" s="17"/>
      <c r="E77" s="17">
        <v>72</v>
      </c>
      <c r="F77" s="17"/>
      <c r="G77" s="21">
        <v>1.75</v>
      </c>
      <c r="H77" s="17">
        <v>104</v>
      </c>
      <c r="I77" s="47">
        <f t="shared" si="8"/>
        <v>33.95918367346939</v>
      </c>
      <c r="J77" s="48">
        <f t="shared" si="9"/>
        <v>3.4664999999999999</v>
      </c>
      <c r="K77" s="49">
        <f t="shared" si="10"/>
        <v>3.5545961083887461</v>
      </c>
      <c r="L77" s="50">
        <f t="shared" si="11"/>
        <v>4.2560000000000002</v>
      </c>
      <c r="M77" s="18">
        <v>2</v>
      </c>
      <c r="N77" s="23">
        <v>2.9469999999999992</v>
      </c>
      <c r="O77" s="23">
        <v>1.01</v>
      </c>
      <c r="P77" s="18">
        <v>34.272141160502215</v>
      </c>
      <c r="Q77" s="23">
        <v>3.2495000000000003</v>
      </c>
      <c r="R77" s="21">
        <v>3.5545961083887461</v>
      </c>
      <c r="S77" s="18">
        <v>109.38901702996601</v>
      </c>
      <c r="T77" s="23">
        <v>1.0064999999999995</v>
      </c>
      <c r="U77" s="23">
        <v>0.82</v>
      </c>
      <c r="V77" s="18">
        <v>81.470442126179904</v>
      </c>
      <c r="W77" s="28">
        <v>4.0089999999999986</v>
      </c>
      <c r="X77" s="23">
        <v>4.3745961083887464</v>
      </c>
      <c r="Y77" s="18">
        <v>109.11938409550382</v>
      </c>
      <c r="Z77" s="28">
        <v>3.8680000000000003</v>
      </c>
      <c r="AA77" s="23">
        <v>3.05</v>
      </c>
      <c r="AB77" s="18">
        <v>78.852119958634944</v>
      </c>
      <c r="AC77" s="25">
        <v>74.25</v>
      </c>
      <c r="AD77" s="25">
        <v>33.114754098360663</v>
      </c>
      <c r="AE77" s="23">
        <v>6.9024999999999999</v>
      </c>
      <c r="AF77" s="23">
        <v>8.3345961083887463</v>
      </c>
      <c r="AG77" s="18">
        <v>120.74749885387534</v>
      </c>
      <c r="AH77" s="23">
        <v>2.6465000000000001</v>
      </c>
      <c r="AI77" s="23">
        <v>3.96</v>
      </c>
      <c r="AJ77" s="18">
        <v>149.6315888909881</v>
      </c>
      <c r="AK77" s="23">
        <v>3.6529999999999996</v>
      </c>
      <c r="AL77" s="23">
        <v>4.78</v>
      </c>
      <c r="AM77" s="18">
        <v>130.85135505064335</v>
      </c>
      <c r="AN77" s="21">
        <v>0.3</v>
      </c>
      <c r="AO77" s="22">
        <v>0.7200000000155844</v>
      </c>
      <c r="AP77" s="25">
        <v>240.00000000519481</v>
      </c>
      <c r="AQ77" s="21">
        <v>1.18</v>
      </c>
      <c r="AR77" s="22">
        <v>3.7800000000818184</v>
      </c>
      <c r="AS77" s="25">
        <v>320.33898305778121</v>
      </c>
    </row>
    <row r="78" spans="1:45" s="27" customFormat="1" x14ac:dyDescent="0.2">
      <c r="A78" s="34" t="s">
        <v>52</v>
      </c>
      <c r="B78" s="17" t="s">
        <v>46</v>
      </c>
      <c r="C78" s="20">
        <f t="shared" si="7"/>
        <v>0</v>
      </c>
      <c r="D78" s="17"/>
      <c r="E78" s="17">
        <v>71</v>
      </c>
      <c r="F78" s="17"/>
      <c r="G78" s="21">
        <v>1.6</v>
      </c>
      <c r="H78" s="17">
        <v>36</v>
      </c>
      <c r="I78" s="47">
        <f t="shared" si="8"/>
        <v>14.062499999999996</v>
      </c>
      <c r="J78" s="48">
        <f t="shared" si="9"/>
        <v>2.6419999999999999</v>
      </c>
      <c r="K78" s="49">
        <f t="shared" si="10"/>
        <v>1.2734946211925511</v>
      </c>
      <c r="L78" s="50">
        <f t="shared" si="11"/>
        <v>2.7380000000000009</v>
      </c>
      <c r="M78" s="18">
        <v>2</v>
      </c>
      <c r="N78" s="23">
        <v>1.9450000000000001</v>
      </c>
      <c r="O78" s="23">
        <v>0.56999999999999995</v>
      </c>
      <c r="P78" s="18">
        <v>29.305912596401029</v>
      </c>
      <c r="Q78" s="23">
        <v>2.1150000000000002</v>
      </c>
      <c r="R78" s="21">
        <v>1.2734946211925515</v>
      </c>
      <c r="S78" s="18">
        <v>60.212511640309771</v>
      </c>
      <c r="T78" s="23">
        <v>0.62300000000000066</v>
      </c>
      <c r="U78" s="23">
        <v>0.61</v>
      </c>
      <c r="V78" s="18">
        <v>97.9133226324237</v>
      </c>
      <c r="W78" s="28">
        <v>2.4720000000000009</v>
      </c>
      <c r="X78" s="23">
        <v>1.8834946211925518</v>
      </c>
      <c r="Y78" s="18">
        <v>76.193148106494789</v>
      </c>
      <c r="Z78" s="28">
        <v>2.3519999999999999</v>
      </c>
      <c r="AA78" s="23">
        <v>1.8</v>
      </c>
      <c r="AB78" s="18">
        <v>76.530612244897966</v>
      </c>
      <c r="AC78" s="25">
        <v>75.61</v>
      </c>
      <c r="AD78" s="25">
        <v>31.666666666666664</v>
      </c>
      <c r="AE78" s="23">
        <v>4.7699999999999996</v>
      </c>
      <c r="AF78" s="23">
        <v>6.0234946211925511</v>
      </c>
      <c r="AG78" s="18">
        <v>126.27871323254823</v>
      </c>
      <c r="AH78" s="23">
        <v>2.032</v>
      </c>
      <c r="AI78" s="23">
        <v>4.1399999999999997</v>
      </c>
      <c r="AJ78" s="18">
        <v>203.74015748031496</v>
      </c>
      <c r="AK78" s="23">
        <v>2.6549999999999998</v>
      </c>
      <c r="AL78" s="23">
        <v>4.75</v>
      </c>
      <c r="AM78" s="18">
        <v>178.9077212806026</v>
      </c>
      <c r="AN78" s="21">
        <v>0.3</v>
      </c>
      <c r="AO78" s="22">
        <v>1.2700000000274891</v>
      </c>
      <c r="AP78" s="25">
        <v>423.33333334249642</v>
      </c>
      <c r="AQ78" s="21">
        <v>0.96</v>
      </c>
      <c r="AR78" s="22">
        <v>6.3</v>
      </c>
      <c r="AS78" s="25">
        <v>656.25</v>
      </c>
    </row>
    <row r="79" spans="1:45" s="27" customFormat="1" x14ac:dyDescent="0.2">
      <c r="A79" s="34" t="s">
        <v>53</v>
      </c>
      <c r="B79" s="17" t="s">
        <v>44</v>
      </c>
      <c r="C79" s="20">
        <f t="shared" si="7"/>
        <v>1</v>
      </c>
      <c r="D79" s="17"/>
      <c r="E79" s="17">
        <v>83</v>
      </c>
      <c r="F79" s="17"/>
      <c r="G79" s="21">
        <v>1.76</v>
      </c>
      <c r="H79" s="17">
        <v>78</v>
      </c>
      <c r="I79" s="47">
        <f t="shared" si="8"/>
        <v>25.180785123966942</v>
      </c>
      <c r="J79" s="48">
        <f t="shared" si="9"/>
        <v>5.1115999999999993</v>
      </c>
      <c r="K79" s="49">
        <f t="shared" si="10"/>
        <v>2.2965259149833965</v>
      </c>
      <c r="L79" s="50">
        <f t="shared" si="11"/>
        <v>4.0808</v>
      </c>
      <c r="M79" s="18">
        <v>2</v>
      </c>
      <c r="N79" s="23">
        <v>2.6709999999999994</v>
      </c>
      <c r="O79" s="23">
        <v>1.03</v>
      </c>
      <c r="P79" s="18">
        <v>38.562336203669048</v>
      </c>
      <c r="Q79" s="23">
        <v>3.2070000000000007</v>
      </c>
      <c r="R79" s="21">
        <v>2.2965259149833961</v>
      </c>
      <c r="S79" s="18">
        <v>71.609788431038211</v>
      </c>
      <c r="T79" s="23">
        <v>0.87379999999999969</v>
      </c>
      <c r="U79" s="23">
        <v>2.21</v>
      </c>
      <c r="V79" s="18">
        <v>252.91828793774332</v>
      </c>
      <c r="W79" s="28">
        <v>3.7619999999999987</v>
      </c>
      <c r="X79" s="23">
        <v>4.5065259149833965</v>
      </c>
      <c r="Y79" s="18">
        <v>119.79069417818708</v>
      </c>
      <c r="Z79" s="28">
        <v>3.6395999999999997</v>
      </c>
      <c r="AA79" s="23">
        <v>2.85</v>
      </c>
      <c r="AB79" s="18">
        <v>78.305308275634687</v>
      </c>
      <c r="AC79" s="25">
        <v>72.27</v>
      </c>
      <c r="AD79" s="25">
        <v>36.140350877192986</v>
      </c>
      <c r="AE79" s="23">
        <v>6.9824000000000002</v>
      </c>
      <c r="AF79" s="23">
        <v>7.3665259149833968</v>
      </c>
      <c r="AG79" s="18">
        <v>105.50134502439556</v>
      </c>
      <c r="AH79" s="23">
        <v>2.9015999999999997</v>
      </c>
      <c r="AI79" s="23">
        <v>2.86</v>
      </c>
      <c r="AJ79" s="18">
        <v>98.566308243727605</v>
      </c>
      <c r="AK79" s="23">
        <v>3.7753999999999994</v>
      </c>
      <c r="AL79" s="23">
        <v>5.07</v>
      </c>
      <c r="AM79" s="18">
        <v>134.29040631456272</v>
      </c>
      <c r="AN79" s="21">
        <v>0.3</v>
      </c>
      <c r="AO79" s="22">
        <v>1.0000000000216451</v>
      </c>
      <c r="AP79" s="25">
        <v>333.33333334054839</v>
      </c>
      <c r="AQ79" s="21">
        <v>1.18</v>
      </c>
      <c r="AR79" s="22">
        <v>5.56</v>
      </c>
      <c r="AS79" s="25">
        <v>471.18644067796606</v>
      </c>
    </row>
    <row r="80" spans="1:45" s="27" customFormat="1" x14ac:dyDescent="0.2">
      <c r="A80" s="34" t="s">
        <v>54</v>
      </c>
      <c r="B80" s="17" t="s">
        <v>44</v>
      </c>
      <c r="C80" s="20">
        <f t="shared" si="7"/>
        <v>1</v>
      </c>
      <c r="D80" s="17"/>
      <c r="E80" s="17">
        <v>87</v>
      </c>
      <c r="F80" s="17"/>
      <c r="G80" s="21">
        <v>1.48</v>
      </c>
      <c r="H80" s="17">
        <v>45</v>
      </c>
      <c r="I80" s="47">
        <f t="shared" si="8"/>
        <v>20.54419284149014</v>
      </c>
      <c r="J80" s="48">
        <f t="shared" si="9"/>
        <v>3.4328000000000003</v>
      </c>
      <c r="K80" s="49">
        <f t="shared" si="10"/>
        <v>1.6658382010178068</v>
      </c>
      <c r="L80" s="50">
        <f t="shared" si="11"/>
        <v>2.1224000000000003</v>
      </c>
      <c r="M80" s="18">
        <v>2</v>
      </c>
      <c r="N80" s="23">
        <v>1.3509999999999995</v>
      </c>
      <c r="O80" s="23">
        <v>0.59</v>
      </c>
      <c r="P80" s="18">
        <v>43.67135455218358</v>
      </c>
      <c r="Q80" s="23">
        <v>1.5890000000000004</v>
      </c>
      <c r="R80" s="21">
        <v>1.6658382010178068</v>
      </c>
      <c r="S80" s="18">
        <v>104.83563253730688</v>
      </c>
      <c r="T80" s="23">
        <v>0.53339999999999987</v>
      </c>
      <c r="U80" s="23">
        <v>0.81</v>
      </c>
      <c r="V80" s="18">
        <v>151.85601799775031</v>
      </c>
      <c r="W80" s="28">
        <v>1.9419999999999984</v>
      </c>
      <c r="X80" s="23">
        <v>2.4758382010178068</v>
      </c>
      <c r="Y80" s="18">
        <v>127.48909377022703</v>
      </c>
      <c r="Z80" s="28">
        <v>1.9227999999999987</v>
      </c>
      <c r="AA80" s="23">
        <v>1.7</v>
      </c>
      <c r="AB80" s="18">
        <v>88.412731433326456</v>
      </c>
      <c r="AC80" s="25">
        <v>71.55</v>
      </c>
      <c r="AD80" s="25">
        <v>34.705882352941174</v>
      </c>
      <c r="AE80" s="23">
        <v>4.7452000000000005</v>
      </c>
      <c r="AF80" s="23">
        <v>5.8258382010178069</v>
      </c>
      <c r="AG80" s="18">
        <v>122.77329092594213</v>
      </c>
      <c r="AH80" s="23">
        <v>2.6228000000000002</v>
      </c>
      <c r="AI80" s="23">
        <v>3.35</v>
      </c>
      <c r="AJ80" s="18">
        <v>127.72609425041938</v>
      </c>
      <c r="AK80" s="23">
        <v>3.1562000000000001</v>
      </c>
      <c r="AL80" s="23">
        <v>4.16</v>
      </c>
      <c r="AM80" s="18">
        <v>131.80406818325835</v>
      </c>
      <c r="AN80" s="21">
        <v>0.3</v>
      </c>
      <c r="AO80" s="22">
        <v>1.5400000000333334</v>
      </c>
      <c r="AP80" s="25">
        <v>513.33333334444444</v>
      </c>
      <c r="AQ80" s="21">
        <v>1.18</v>
      </c>
      <c r="AR80" s="22">
        <v>6.8500000001482677</v>
      </c>
      <c r="AS80" s="25">
        <v>580.50847458883629</v>
      </c>
    </row>
    <row r="81" spans="1:45" s="27" customFormat="1" ht="14.25" customHeight="1" x14ac:dyDescent="0.2">
      <c r="A81" s="34" t="s">
        <v>55</v>
      </c>
      <c r="B81" s="21" t="s">
        <v>46</v>
      </c>
      <c r="C81" s="20">
        <f t="shared" si="7"/>
        <v>0</v>
      </c>
      <c r="D81" s="21"/>
      <c r="E81" s="18">
        <v>52</v>
      </c>
      <c r="F81" s="18"/>
      <c r="G81" s="21">
        <v>1.53</v>
      </c>
      <c r="H81" s="18">
        <v>53</v>
      </c>
      <c r="I81" s="47">
        <f t="shared" si="8"/>
        <v>22.64086462471699</v>
      </c>
      <c r="J81" s="48">
        <f t="shared" si="9"/>
        <v>1.4513000000000003</v>
      </c>
      <c r="K81" s="49">
        <f t="shared" si="10"/>
        <v>1.203350199588848</v>
      </c>
      <c r="L81" s="50">
        <f t="shared" si="11"/>
        <v>2.7066999999999988</v>
      </c>
      <c r="M81" s="18">
        <v>1</v>
      </c>
      <c r="N81" s="23">
        <v>2.1435000000000008</v>
      </c>
      <c r="O81" s="23">
        <v>0.46</v>
      </c>
      <c r="P81" s="18">
        <v>21.460228598087234</v>
      </c>
      <c r="Q81" s="23">
        <v>1.8287999999999984</v>
      </c>
      <c r="R81" s="21">
        <v>1.2033501995888476</v>
      </c>
      <c r="S81" s="18">
        <v>65.79998904138499</v>
      </c>
      <c r="T81" s="23">
        <v>0.87790000000000035</v>
      </c>
      <c r="U81" s="23">
        <v>-0.15</v>
      </c>
      <c r="V81" s="18">
        <v>-17.086228499829168</v>
      </c>
      <c r="W81" s="28">
        <v>2.6018000000000003</v>
      </c>
      <c r="X81" s="23">
        <v>1.0533501995888472</v>
      </c>
      <c r="Y81" s="18">
        <v>40.485440832840617</v>
      </c>
      <c r="Z81" s="28">
        <v>2.5359000000000003</v>
      </c>
      <c r="AA81" s="23">
        <v>1.1299999999999999</v>
      </c>
      <c r="AB81" s="18">
        <v>44.560116723845567</v>
      </c>
      <c r="AC81" s="25">
        <v>79.22</v>
      </c>
      <c r="AD81" s="25">
        <v>40.707964601769916</v>
      </c>
      <c r="AE81" s="23">
        <v>4.3079999999999989</v>
      </c>
      <c r="AF81" s="23">
        <v>6.163350199588848</v>
      </c>
      <c r="AG81" s="18">
        <v>143.06755337949974</v>
      </c>
      <c r="AH81" s="23">
        <v>1.6013000000000002</v>
      </c>
      <c r="AI81" s="23">
        <v>5.1100000000000003</v>
      </c>
      <c r="AJ81" s="18">
        <v>319.11571847873603</v>
      </c>
      <c r="AK81" s="23">
        <v>2.4792000000000005</v>
      </c>
      <c r="AL81" s="23">
        <v>4.96</v>
      </c>
      <c r="AM81" s="18">
        <v>200.06453694740233</v>
      </c>
      <c r="AN81" s="21">
        <v>0.3</v>
      </c>
      <c r="AO81" s="22">
        <v>0.89000000001926416</v>
      </c>
      <c r="AP81" s="25">
        <v>296.66666667308806</v>
      </c>
      <c r="AQ81" s="21">
        <v>0.96</v>
      </c>
      <c r="AR81" s="22">
        <v>4.8200000001043293</v>
      </c>
      <c r="AS81" s="25">
        <v>502.08333334420098</v>
      </c>
    </row>
    <row r="82" spans="1:45" s="27" customFormat="1" x14ac:dyDescent="0.2">
      <c r="A82" s="34" t="s">
        <v>56</v>
      </c>
      <c r="B82" s="40" t="s">
        <v>44</v>
      </c>
      <c r="C82" s="20">
        <f t="shared" si="7"/>
        <v>1</v>
      </c>
      <c r="D82" s="40"/>
      <c r="E82" s="40">
        <v>69</v>
      </c>
      <c r="F82" s="40"/>
      <c r="G82" s="41">
        <v>1.81</v>
      </c>
      <c r="H82" s="40">
        <v>78</v>
      </c>
      <c r="I82" s="47">
        <f t="shared" si="8"/>
        <v>23.808797045267237</v>
      </c>
      <c r="J82" s="48">
        <f t="shared" si="9"/>
        <v>3.5691000000000002</v>
      </c>
      <c r="K82" s="49">
        <f t="shared" si="10"/>
        <v>2.4442821398973056</v>
      </c>
      <c r="L82" s="50">
        <f t="shared" si="11"/>
        <v>4.7227999999999994</v>
      </c>
      <c r="M82" s="42">
        <v>1</v>
      </c>
      <c r="N82" s="23">
        <v>3.2919999999999998</v>
      </c>
      <c r="O82" s="36">
        <v>0.98</v>
      </c>
      <c r="P82" s="18">
        <v>29.769137302551641</v>
      </c>
      <c r="Q82" s="23">
        <v>3.615499999999999</v>
      </c>
      <c r="R82" s="21">
        <v>2.444282139897306</v>
      </c>
      <c r="S82" s="18">
        <v>67.605646242492242</v>
      </c>
      <c r="T82" s="23">
        <v>1.1073000000000008</v>
      </c>
      <c r="U82" s="23">
        <v>0.91</v>
      </c>
      <c r="V82" s="18">
        <v>82.181883861645403</v>
      </c>
      <c r="W82" s="28">
        <v>4.4589999999999996</v>
      </c>
      <c r="X82" s="23">
        <v>3.3542821398973062</v>
      </c>
      <c r="Y82" s="18">
        <v>75.224986317499585</v>
      </c>
      <c r="Z82" s="28">
        <v>4.291599999999999</v>
      </c>
      <c r="AA82" s="36">
        <v>2.39</v>
      </c>
      <c r="AB82" s="18">
        <v>55.690185478609386</v>
      </c>
      <c r="AC82" s="25">
        <v>74.790000000000006</v>
      </c>
      <c r="AD82" s="25">
        <v>41.004184100418406</v>
      </c>
      <c r="AE82" s="23">
        <v>7.3818999999999999</v>
      </c>
      <c r="AF82" s="23">
        <v>7.7542821398973061</v>
      </c>
      <c r="AG82" s="18">
        <v>105.04452972672762</v>
      </c>
      <c r="AH82" s="23">
        <v>2.6591</v>
      </c>
      <c r="AI82" s="36">
        <v>4.4000000000000004</v>
      </c>
      <c r="AJ82" s="18">
        <v>165.4695197623256</v>
      </c>
      <c r="AK82" s="23">
        <v>3.7664000000000009</v>
      </c>
      <c r="AL82" s="23">
        <v>5.31</v>
      </c>
      <c r="AM82" s="18">
        <v>140.98343245539508</v>
      </c>
      <c r="AN82" s="21">
        <v>0.3</v>
      </c>
      <c r="AO82" s="22">
        <v>1.04</v>
      </c>
      <c r="AP82" s="25">
        <v>346.66666666666669</v>
      </c>
      <c r="AQ82" s="21">
        <v>1.18</v>
      </c>
      <c r="AR82" s="22">
        <v>7.38</v>
      </c>
      <c r="AS82" s="25">
        <v>625.42372881355936</v>
      </c>
    </row>
    <row r="83" spans="1:45" s="27" customFormat="1" x14ac:dyDescent="0.2">
      <c r="A83" s="34" t="s">
        <v>59</v>
      </c>
      <c r="B83" s="17" t="s">
        <v>44</v>
      </c>
      <c r="C83" s="20">
        <f t="shared" si="7"/>
        <v>1</v>
      </c>
      <c r="D83" s="17"/>
      <c r="E83" s="17">
        <v>75</v>
      </c>
      <c r="F83" s="17"/>
      <c r="G83" s="21">
        <v>1.72</v>
      </c>
      <c r="H83" s="17">
        <v>84</v>
      </c>
      <c r="I83" s="47">
        <f t="shared" si="8"/>
        <v>28.393726338561386</v>
      </c>
      <c r="J83" s="48">
        <f t="shared" si="9"/>
        <v>3.2031999999999998</v>
      </c>
      <c r="K83" s="49">
        <f t="shared" si="10"/>
        <v>1.291489786944287</v>
      </c>
      <c r="L83" s="50">
        <f t="shared" si="11"/>
        <v>3.9896000000000007</v>
      </c>
      <c r="M83" s="18">
        <v>4</v>
      </c>
      <c r="N83" s="23">
        <v>2.7309999999999999</v>
      </c>
      <c r="O83" s="23">
        <v>0.54</v>
      </c>
      <c r="P83" s="18">
        <v>19.772976931526916</v>
      </c>
      <c r="Q83" s="23">
        <v>3.0530000000000008</v>
      </c>
      <c r="R83" s="21">
        <v>1.2914897869442872</v>
      </c>
      <c r="S83" s="18">
        <v>42.302318602826297</v>
      </c>
      <c r="T83" s="23">
        <v>0.93659999999999988</v>
      </c>
      <c r="U83" s="23">
        <v>0.53</v>
      </c>
      <c r="V83" s="18">
        <v>56.587657484518502</v>
      </c>
      <c r="W83" s="28">
        <v>3.7419999999999991</v>
      </c>
      <c r="X83" s="23">
        <v>1.8214897869442874</v>
      </c>
      <c r="Y83" s="18">
        <v>48.676905049286148</v>
      </c>
      <c r="Z83" s="28">
        <v>3.6171999999999995</v>
      </c>
      <c r="AA83" s="23">
        <v>1.48</v>
      </c>
      <c r="AB83" s="18">
        <v>40.915625345571165</v>
      </c>
      <c r="AC83" s="25">
        <v>73.709999999999994</v>
      </c>
      <c r="AD83" s="25">
        <v>36.486486486486491</v>
      </c>
      <c r="AE83" s="23">
        <v>6.6628000000000007</v>
      </c>
      <c r="AF83" s="23">
        <v>7.2714897869442874</v>
      </c>
      <c r="AG83" s="18">
        <v>109.13564547854185</v>
      </c>
      <c r="AH83" s="23">
        <v>2.6732</v>
      </c>
      <c r="AI83" s="23">
        <v>5.45</v>
      </c>
      <c r="AJ83" s="18">
        <v>203.87550501271883</v>
      </c>
      <c r="AK83" s="23">
        <v>3.6097999999999999</v>
      </c>
      <c r="AL83" s="23">
        <v>5.98</v>
      </c>
      <c r="AM83" s="18">
        <v>165.660147376586</v>
      </c>
      <c r="AN83" s="21">
        <v>0.3</v>
      </c>
      <c r="AO83" s="22">
        <v>1.0800000000233767</v>
      </c>
      <c r="AP83" s="25">
        <v>360.00000000779227</v>
      </c>
      <c r="AQ83" s="21">
        <v>1.18</v>
      </c>
      <c r="AR83" s="22">
        <v>6.82000000014762</v>
      </c>
      <c r="AS83" s="25">
        <v>577.96610170742554</v>
      </c>
    </row>
    <row r="84" spans="1:45" s="27" customFormat="1" x14ac:dyDescent="0.2">
      <c r="A84" s="19" t="s">
        <v>60</v>
      </c>
      <c r="B84" s="17" t="s">
        <v>46</v>
      </c>
      <c r="C84" s="20">
        <f t="shared" si="7"/>
        <v>0</v>
      </c>
      <c r="D84" s="17"/>
      <c r="E84" s="17">
        <v>75</v>
      </c>
      <c r="F84" s="17"/>
      <c r="G84" s="21">
        <v>1.6</v>
      </c>
      <c r="H84" s="17">
        <v>65</v>
      </c>
      <c r="I84" s="47">
        <f t="shared" si="8"/>
        <v>25.390624999999996</v>
      </c>
      <c r="J84" s="48">
        <f t="shared" si="9"/>
        <v>2.3160000000000003</v>
      </c>
      <c r="K84" s="49">
        <f t="shared" si="10"/>
        <v>1.3808535352352185</v>
      </c>
      <c r="L84" s="50">
        <f t="shared" si="11"/>
        <v>2.6740000000000004</v>
      </c>
      <c r="M84" s="18">
        <v>1</v>
      </c>
      <c r="N84" s="23">
        <v>1.845</v>
      </c>
      <c r="O84" s="23">
        <v>1.24</v>
      </c>
      <c r="P84" s="18">
        <v>67.208672086720853</v>
      </c>
      <c r="Q84" s="23">
        <v>2.1109999999999998</v>
      </c>
      <c r="R84" s="21">
        <v>1.3808535352352189</v>
      </c>
      <c r="S84" s="18">
        <v>65.412294421374668</v>
      </c>
      <c r="T84" s="23">
        <v>0.56300000000000061</v>
      </c>
      <c r="U84" s="23">
        <v>0.22</v>
      </c>
      <c r="V84" s="18">
        <v>39.076376554174061</v>
      </c>
      <c r="W84" s="28">
        <v>2.3760000000000008</v>
      </c>
      <c r="X84" s="23">
        <v>1.6008535352352191</v>
      </c>
      <c r="Y84" s="18">
        <v>67.375990540202807</v>
      </c>
      <c r="Z84" s="28">
        <v>2.2479999999999998</v>
      </c>
      <c r="AA84" s="23">
        <v>1.87</v>
      </c>
      <c r="AB84" s="18">
        <v>83.185053380782932</v>
      </c>
      <c r="AC84" s="25">
        <v>74.849999999999994</v>
      </c>
      <c r="AD84" s="25">
        <v>66.310160427807489</v>
      </c>
      <c r="AE84" s="23">
        <v>4.7699999999999996</v>
      </c>
      <c r="AF84" s="23">
        <v>4.8608535352352185</v>
      </c>
      <c r="AG84" s="18">
        <v>101.904686273275</v>
      </c>
      <c r="AH84" s="23">
        <v>2.0960000000000001</v>
      </c>
      <c r="AI84" s="23">
        <v>3.26</v>
      </c>
      <c r="AJ84" s="18">
        <v>155.53435114503816</v>
      </c>
      <c r="AK84" s="23">
        <v>2.6590000000000007</v>
      </c>
      <c r="AL84" s="23">
        <v>3.48</v>
      </c>
      <c r="AM84" s="18">
        <v>130.87626927416318</v>
      </c>
      <c r="AN84" s="21">
        <v>0.3</v>
      </c>
      <c r="AO84" s="22">
        <v>0.88000000001904766</v>
      </c>
      <c r="AP84" s="25">
        <v>293.33333333968255</v>
      </c>
      <c r="AQ84" s="21">
        <v>0.96</v>
      </c>
      <c r="AR84" s="22">
        <v>3.4600000000748921</v>
      </c>
      <c r="AS84" s="25">
        <v>360.41666667446793</v>
      </c>
    </row>
    <row r="85" spans="1:45" s="27" customFormat="1" x14ac:dyDescent="0.2">
      <c r="A85" s="19" t="s">
        <v>61</v>
      </c>
      <c r="B85" s="17" t="s">
        <v>44</v>
      </c>
      <c r="C85" s="20">
        <f t="shared" si="7"/>
        <v>1</v>
      </c>
      <c r="D85" s="17"/>
      <c r="E85" s="17">
        <v>82</v>
      </c>
      <c r="F85" s="17"/>
      <c r="G85" s="21">
        <v>1.64</v>
      </c>
      <c r="H85" s="17">
        <v>74</v>
      </c>
      <c r="I85" s="47">
        <f t="shared" si="8"/>
        <v>27.513384889946465</v>
      </c>
      <c r="J85" s="48">
        <f t="shared" si="9"/>
        <v>3.2923999999999998</v>
      </c>
      <c r="K85" s="49">
        <f t="shared" si="10"/>
        <v>2.1218381494886565</v>
      </c>
      <c r="L85" s="50">
        <f t="shared" si="11"/>
        <v>3.3012000000000001</v>
      </c>
      <c r="M85" s="27">
        <v>3</v>
      </c>
      <c r="N85" s="23">
        <v>2.1839999999999993</v>
      </c>
      <c r="O85" s="23">
        <v>1.21</v>
      </c>
      <c r="P85" s="18">
        <v>55.402930402930416</v>
      </c>
      <c r="Q85" s="23">
        <v>2.5380000000000003</v>
      </c>
      <c r="R85" s="21">
        <v>2.1218381494886569</v>
      </c>
      <c r="S85" s="18">
        <v>83.602763967244158</v>
      </c>
      <c r="T85" s="23">
        <v>0.76319999999999988</v>
      </c>
      <c r="U85" s="23">
        <v>0.56999999999999995</v>
      </c>
      <c r="V85" s="18">
        <v>74.685534591194951</v>
      </c>
      <c r="W85" s="28">
        <v>3.0579999999999989</v>
      </c>
      <c r="X85" s="23">
        <v>2.6918381494886567</v>
      </c>
      <c r="Y85" s="18">
        <v>88.026100375691883</v>
      </c>
      <c r="Z85" s="28">
        <v>2.9743999999999993</v>
      </c>
      <c r="AA85" s="23">
        <v>2.34</v>
      </c>
      <c r="AB85" s="18">
        <v>78.671328671328695</v>
      </c>
      <c r="AC85" s="25">
        <v>72.45</v>
      </c>
      <c r="AD85" s="25">
        <v>51.709401709401718</v>
      </c>
      <c r="AE85" s="23">
        <v>6.0236000000000001</v>
      </c>
      <c r="AF85" s="23">
        <v>5.7918381494886564</v>
      </c>
      <c r="AG85" s="18">
        <v>96.152436242258048</v>
      </c>
      <c r="AH85" s="23">
        <v>2.7223999999999999</v>
      </c>
      <c r="AI85" s="23">
        <v>3.1</v>
      </c>
      <c r="AJ85" s="18">
        <v>113.8701146047605</v>
      </c>
      <c r="AK85" s="23">
        <v>3.4855999999999998</v>
      </c>
      <c r="AL85" s="23">
        <v>3.67</v>
      </c>
      <c r="AM85" s="18">
        <v>105.29033738811108</v>
      </c>
      <c r="AN85" s="21">
        <v>0.3</v>
      </c>
      <c r="AO85" s="22">
        <v>0.64000000001385282</v>
      </c>
      <c r="AP85" s="25">
        <v>213.33333333795096</v>
      </c>
      <c r="AQ85" s="21">
        <v>1.18</v>
      </c>
      <c r="AR85" s="22">
        <v>2.67</v>
      </c>
      <c r="AS85" s="25">
        <v>226.27118644067798</v>
      </c>
    </row>
    <row r="86" spans="1:45" s="27" customFormat="1" x14ac:dyDescent="0.2">
      <c r="A86" s="19" t="s">
        <v>62</v>
      </c>
      <c r="B86" s="17" t="s">
        <v>44</v>
      </c>
      <c r="C86" s="20">
        <f t="shared" si="7"/>
        <v>1</v>
      </c>
      <c r="D86" s="17"/>
      <c r="E86" s="17">
        <v>69</v>
      </c>
      <c r="F86" s="17"/>
      <c r="G86" s="21">
        <v>1.73</v>
      </c>
      <c r="H86" s="17">
        <v>83</v>
      </c>
      <c r="I86" s="47">
        <f t="shared" si="8"/>
        <v>27.732299776136855</v>
      </c>
      <c r="J86" s="48">
        <f t="shared" si="9"/>
        <v>3.6943000000000001</v>
      </c>
      <c r="K86" s="49">
        <f t="shared" si="10"/>
        <v>1.9051616639065356</v>
      </c>
      <c r="L86" s="50">
        <f t="shared" si="11"/>
        <v>4.1884000000000015</v>
      </c>
      <c r="M86" s="27" t="s">
        <v>63</v>
      </c>
      <c r="N86" s="23">
        <v>2.9480000000000004</v>
      </c>
      <c r="O86" s="23">
        <v>0.74</v>
      </c>
      <c r="P86" s="18">
        <v>25.101763907734053</v>
      </c>
      <c r="Q86" s="23">
        <v>3.1635000000000009</v>
      </c>
      <c r="R86" s="21">
        <v>1.9051616639065347</v>
      </c>
      <c r="S86" s="18">
        <v>60.223223135973889</v>
      </c>
      <c r="T86" s="23">
        <v>1.0249000000000001</v>
      </c>
      <c r="U86" s="23">
        <v>1.1399999999999999</v>
      </c>
      <c r="V86" s="18">
        <v>111.23036393794521</v>
      </c>
      <c r="W86" s="28">
        <v>3.9709999999999983</v>
      </c>
      <c r="X86" s="23">
        <v>3.0451616639065353</v>
      </c>
      <c r="Y86" s="18">
        <v>76.685007904974483</v>
      </c>
      <c r="Z86" s="28">
        <v>3.8308</v>
      </c>
      <c r="AA86" s="23">
        <v>1.69</v>
      </c>
      <c r="AB86" s="18">
        <v>44.116111517176563</v>
      </c>
      <c r="AC86" s="25">
        <v>74.790000000000006</v>
      </c>
      <c r="AD86" s="25">
        <v>43.786982248520715</v>
      </c>
      <c r="AE86" s="23">
        <v>6.742700000000001</v>
      </c>
      <c r="AF86" s="23">
        <v>7.725161663906535</v>
      </c>
      <c r="AG86" s="18">
        <v>114.5707456049733</v>
      </c>
      <c r="AH86" s="23">
        <v>2.5543</v>
      </c>
      <c r="AI86" s="23">
        <v>4.68</v>
      </c>
      <c r="AJ86" s="18">
        <v>183.22045178718238</v>
      </c>
      <c r="AK86" s="23">
        <v>3.5792000000000002</v>
      </c>
      <c r="AL86" s="23">
        <v>5.82</v>
      </c>
      <c r="AM86" s="18">
        <v>162.60616897630754</v>
      </c>
      <c r="AN86" s="21">
        <v>0.3</v>
      </c>
      <c r="AO86" s="22">
        <v>0.93999998803661999</v>
      </c>
      <c r="AP86" s="25">
        <v>313.33332934553999</v>
      </c>
      <c r="AQ86" s="21">
        <v>1.18</v>
      </c>
      <c r="AR86" s="22">
        <v>5.8499999255470501</v>
      </c>
      <c r="AS86" s="25">
        <v>495.76270555483478</v>
      </c>
    </row>
    <row r="87" spans="1:45" s="27" customFormat="1" x14ac:dyDescent="0.2">
      <c r="A87" s="34" t="s">
        <v>64</v>
      </c>
      <c r="B87" s="17" t="s">
        <v>44</v>
      </c>
      <c r="C87" s="20">
        <f t="shared" si="7"/>
        <v>1</v>
      </c>
      <c r="D87" s="17"/>
      <c r="E87" s="27">
        <v>71</v>
      </c>
      <c r="G87" s="22">
        <v>1.62</v>
      </c>
      <c r="H87" s="27">
        <v>65</v>
      </c>
      <c r="I87" s="47">
        <f t="shared" si="8"/>
        <v>24.767565919829291</v>
      </c>
      <c r="J87" s="48">
        <f t="shared" si="9"/>
        <v>3.2842000000000002</v>
      </c>
      <c r="K87" s="49">
        <f t="shared" si="10"/>
        <v>1.6076905565819262</v>
      </c>
      <c r="L87" s="50">
        <f t="shared" si="11"/>
        <v>3.4096000000000011</v>
      </c>
      <c r="M87" s="27">
        <v>3</v>
      </c>
      <c r="N87" s="23">
        <v>2.4169999999999998</v>
      </c>
      <c r="O87" s="28">
        <v>0.61</v>
      </c>
      <c r="P87" s="18">
        <v>25.237898220935044</v>
      </c>
      <c r="Q87" s="23">
        <v>2.5240000000000009</v>
      </c>
      <c r="R87" s="21">
        <v>1.6076905565819264</v>
      </c>
      <c r="S87" s="18">
        <v>63.696139325749833</v>
      </c>
      <c r="T87" s="23">
        <v>0.88560000000000016</v>
      </c>
      <c r="U87" s="23">
        <v>0.83</v>
      </c>
      <c r="V87" s="18">
        <v>93.721770551038801</v>
      </c>
      <c r="W87" s="28">
        <v>3.2439999999999998</v>
      </c>
      <c r="X87" s="23">
        <v>2.4376905565819262</v>
      </c>
      <c r="Y87" s="18">
        <v>75.144591756532876</v>
      </c>
      <c r="Z87" s="28">
        <v>3.1452000000000009</v>
      </c>
      <c r="AA87" s="28">
        <v>1.65</v>
      </c>
      <c r="AB87" s="18">
        <v>52.460892789011815</v>
      </c>
      <c r="AC87" s="25">
        <v>74.430000000000007</v>
      </c>
      <c r="AD87" s="25">
        <v>36.969696969696969</v>
      </c>
      <c r="AE87" s="23">
        <v>5.8638000000000012</v>
      </c>
      <c r="AF87" s="23">
        <v>7.3476905565819264</v>
      </c>
      <c r="AG87" s="18">
        <v>125.30595444220343</v>
      </c>
      <c r="AH87" s="23">
        <v>2.4542000000000002</v>
      </c>
      <c r="AI87" s="28">
        <v>4.91</v>
      </c>
      <c r="AJ87" s="18">
        <v>200.0651943606878</v>
      </c>
      <c r="AK87" s="23">
        <v>3.3398000000000003</v>
      </c>
      <c r="AL87" s="23">
        <v>5.74</v>
      </c>
      <c r="AM87" s="18">
        <v>171.8665788370561</v>
      </c>
      <c r="AN87" s="21">
        <v>0.3</v>
      </c>
      <c r="AO87" s="22">
        <v>1.0100000000218616</v>
      </c>
      <c r="AP87" s="25">
        <v>336.6666666739539</v>
      </c>
      <c r="AQ87" s="21">
        <v>1.18</v>
      </c>
      <c r="AR87" s="22">
        <v>6.1200000001324684</v>
      </c>
      <c r="AS87" s="25">
        <v>518.64406780783634</v>
      </c>
    </row>
    <row r="88" spans="1:45" s="27" customFormat="1" x14ac:dyDescent="0.2">
      <c r="A88" s="34" t="s">
        <v>65</v>
      </c>
      <c r="B88" s="17" t="s">
        <v>46</v>
      </c>
      <c r="C88" s="20">
        <f t="shared" si="7"/>
        <v>0</v>
      </c>
      <c r="D88" s="17"/>
      <c r="E88" s="27">
        <v>82</v>
      </c>
      <c r="G88" s="22">
        <v>1.49</v>
      </c>
      <c r="H88" s="27">
        <v>53</v>
      </c>
      <c r="I88" s="47">
        <f t="shared" si="8"/>
        <v>23.872798522589072</v>
      </c>
      <c r="J88" s="48">
        <f t="shared" si="9"/>
        <v>2.3088999999999995</v>
      </c>
      <c r="K88" s="49">
        <f t="shared" si="10"/>
        <v>0.83365359707019904</v>
      </c>
      <c r="L88" s="50">
        <f t="shared" si="11"/>
        <v>2.0350999999999999</v>
      </c>
      <c r="M88" s="27">
        <v>3</v>
      </c>
      <c r="N88" s="23">
        <v>1.2355</v>
      </c>
      <c r="O88" s="28">
        <v>0.6</v>
      </c>
      <c r="P88" s="18">
        <v>48.563334682314853</v>
      </c>
      <c r="Q88" s="23">
        <v>1.6243999999999996</v>
      </c>
      <c r="R88" s="21">
        <v>0.83365359707019882</v>
      </c>
      <c r="S88" s="18">
        <v>51.320709004567775</v>
      </c>
      <c r="T88" s="23">
        <v>0.41070000000000029</v>
      </c>
      <c r="U88" s="23">
        <v>0.3</v>
      </c>
      <c r="V88" s="18">
        <v>73.046018991964957</v>
      </c>
      <c r="W88" s="28">
        <v>1.6954000000000007</v>
      </c>
      <c r="X88" s="23">
        <v>1.1336535970701991</v>
      </c>
      <c r="Y88" s="18">
        <v>66.866438425751952</v>
      </c>
      <c r="Z88" s="28">
        <v>1.5787</v>
      </c>
      <c r="AA88" s="28">
        <v>1.04</v>
      </c>
      <c r="AB88" s="18">
        <v>65.876987394691838</v>
      </c>
      <c r="AC88" s="25">
        <v>73.52</v>
      </c>
      <c r="AD88" s="25">
        <v>57.692307692307686</v>
      </c>
      <c r="AE88" s="23">
        <v>4.0439999999999996</v>
      </c>
      <c r="AF88" s="23">
        <v>4.8236535970701988</v>
      </c>
      <c r="AG88" s="18">
        <v>119.27926797898614</v>
      </c>
      <c r="AH88" s="23">
        <v>2.0088999999999997</v>
      </c>
      <c r="AI88" s="28">
        <v>3.69</v>
      </c>
      <c r="AJ88" s="18">
        <v>183.68261237493158</v>
      </c>
      <c r="AK88" s="23">
        <v>2.4196</v>
      </c>
      <c r="AL88" s="23">
        <v>3.99</v>
      </c>
      <c r="AM88" s="18">
        <v>164.90328979996696</v>
      </c>
      <c r="AN88" s="21">
        <v>0.3</v>
      </c>
      <c r="AO88" s="22">
        <v>0.98000000002121224</v>
      </c>
      <c r="AP88" s="25">
        <v>326.66666667373738</v>
      </c>
      <c r="AQ88" s="21">
        <v>0.96</v>
      </c>
      <c r="AR88" s="22">
        <v>4.1800000000904767</v>
      </c>
      <c r="AS88" s="25">
        <v>435.41666667609132</v>
      </c>
    </row>
    <row r="89" spans="1:45" s="27" customFormat="1" x14ac:dyDescent="0.2">
      <c r="A89" s="34" t="s">
        <v>66</v>
      </c>
      <c r="B89" s="17" t="s">
        <v>46</v>
      </c>
      <c r="C89" s="20">
        <f t="shared" si="7"/>
        <v>0</v>
      </c>
      <c r="D89" s="17"/>
      <c r="E89" s="17">
        <v>77</v>
      </c>
      <c r="F89" s="17"/>
      <c r="G89" s="21">
        <v>1.61</v>
      </c>
      <c r="H89" s="17">
        <v>65</v>
      </c>
      <c r="I89" s="47">
        <f t="shared" si="8"/>
        <v>25.076193048107708</v>
      </c>
      <c r="J89" s="48">
        <f t="shared" si="9"/>
        <v>2.7061000000000006</v>
      </c>
      <c r="K89" s="49">
        <f t="shared" si="10"/>
        <v>1.3572272291802188</v>
      </c>
      <c r="L89" s="50">
        <f t="shared" si="11"/>
        <v>2.6898999999999988</v>
      </c>
      <c r="M89" s="27">
        <v>3</v>
      </c>
      <c r="N89" s="23">
        <v>1.8345000000000007</v>
      </c>
      <c r="O89" s="23">
        <v>0.76</v>
      </c>
      <c r="P89" s="18">
        <v>41.428182065958012</v>
      </c>
      <c r="Q89" s="23">
        <v>2.1525999999999987</v>
      </c>
      <c r="R89" s="21">
        <v>1.357227229180219</v>
      </c>
      <c r="S89" s="18">
        <v>63.050600630875209</v>
      </c>
      <c r="T89" s="23">
        <v>0.53730000000000011</v>
      </c>
      <c r="U89" s="23">
        <v>0.56000000000000005</v>
      </c>
      <c r="V89" s="18">
        <v>104.22482784291829</v>
      </c>
      <c r="W89" s="28">
        <v>2.3746000000000014</v>
      </c>
      <c r="X89" s="23">
        <v>1.917227229180219</v>
      </c>
      <c r="Y89" s="18">
        <v>80.738955157930519</v>
      </c>
      <c r="Z89" s="28">
        <v>2.2403</v>
      </c>
      <c r="AA89" s="23">
        <v>1.77</v>
      </c>
      <c r="AB89" s="18">
        <v>79.007275811275278</v>
      </c>
      <c r="AC89" s="25">
        <v>74.47</v>
      </c>
      <c r="AD89" s="25">
        <v>42.93785310734463</v>
      </c>
      <c r="AE89" s="23">
        <v>4.8359999999999994</v>
      </c>
      <c r="AF89" s="23">
        <v>5.637227229180219</v>
      </c>
      <c r="AG89" s="18">
        <v>116.56797413524028</v>
      </c>
      <c r="AH89" s="23">
        <v>2.1461000000000006</v>
      </c>
      <c r="AI89" s="23">
        <v>3.72</v>
      </c>
      <c r="AJ89" s="18">
        <v>173.33768230744138</v>
      </c>
      <c r="AK89" s="23">
        <v>2.6834000000000007</v>
      </c>
      <c r="AL89" s="23">
        <v>4.28</v>
      </c>
      <c r="AM89" s="18">
        <v>159.49914287843779</v>
      </c>
      <c r="AN89" s="21">
        <v>0.3</v>
      </c>
      <c r="AO89" s="22">
        <v>0.67000000001450222</v>
      </c>
      <c r="AP89" s="25">
        <v>223.33333333816742</v>
      </c>
      <c r="AQ89" s="21">
        <v>0.96</v>
      </c>
      <c r="AR89" s="22">
        <v>3.1300000000677493</v>
      </c>
      <c r="AS89" s="25">
        <v>326.04166667372391</v>
      </c>
    </row>
    <row r="90" spans="1:45" s="27" customFormat="1" x14ac:dyDescent="0.2">
      <c r="A90" s="34" t="s">
        <v>67</v>
      </c>
      <c r="B90" s="17" t="s">
        <v>44</v>
      </c>
      <c r="C90" s="20">
        <f t="shared" si="7"/>
        <v>1</v>
      </c>
      <c r="D90" s="17"/>
      <c r="E90" s="17">
        <v>78</v>
      </c>
      <c r="F90" s="17"/>
      <c r="G90" s="21">
        <v>1.61</v>
      </c>
      <c r="H90" s="17">
        <v>56</v>
      </c>
      <c r="I90" s="47">
        <f t="shared" si="8"/>
        <v>21.60410477990818</v>
      </c>
      <c r="J90" s="48">
        <f t="shared" si="9"/>
        <v>3.0951</v>
      </c>
      <c r="K90" s="49">
        <f t="shared" si="10"/>
        <v>1.4585877546389749</v>
      </c>
      <c r="L90" s="50">
        <f t="shared" si="11"/>
        <v>3.188800000000001</v>
      </c>
      <c r="M90" s="27">
        <v>4</v>
      </c>
      <c r="N90" s="23">
        <v>2.1709999999999994</v>
      </c>
      <c r="O90" s="23">
        <v>0.97</v>
      </c>
      <c r="P90" s="18">
        <v>44.679871027176425</v>
      </c>
      <c r="Q90" s="23">
        <v>2.4045000000000005</v>
      </c>
      <c r="R90" s="21">
        <v>1.4585877546389745</v>
      </c>
      <c r="S90" s="18">
        <v>60.660750868745026</v>
      </c>
      <c r="T90" s="23">
        <v>0.78430000000000044</v>
      </c>
      <c r="U90" s="23">
        <v>0.5</v>
      </c>
      <c r="V90" s="18">
        <v>63.75111564452375</v>
      </c>
      <c r="W90" s="28">
        <v>2.9869999999999992</v>
      </c>
      <c r="X90" s="23">
        <v>1.9585877546389745</v>
      </c>
      <c r="Y90" s="18">
        <v>65.570396874421661</v>
      </c>
      <c r="Z90" s="28">
        <v>2.9055999999999997</v>
      </c>
      <c r="AA90" s="23">
        <v>1.73</v>
      </c>
      <c r="AB90" s="18">
        <v>59.54019823788547</v>
      </c>
      <c r="AC90" s="25">
        <v>73.17</v>
      </c>
      <c r="AD90" s="25">
        <v>56.069364161849713</v>
      </c>
      <c r="AE90" s="23">
        <v>5.7839000000000009</v>
      </c>
      <c r="AF90" s="23">
        <v>6.4385877546389754</v>
      </c>
      <c r="AG90" s="18">
        <v>111.31914027972431</v>
      </c>
      <c r="AH90" s="23">
        <v>2.5951</v>
      </c>
      <c r="AI90" s="23">
        <v>4.4800000000000004</v>
      </c>
      <c r="AJ90" s="18">
        <v>172.63303918924129</v>
      </c>
      <c r="AK90" s="23">
        <v>3.3794000000000004</v>
      </c>
      <c r="AL90" s="23">
        <v>4.9800000000000004</v>
      </c>
      <c r="AM90" s="18">
        <v>147.36343729656153</v>
      </c>
      <c r="AN90" s="21">
        <v>0.3</v>
      </c>
      <c r="AO90" s="22">
        <v>0.710000000015368</v>
      </c>
      <c r="AP90" s="25">
        <v>236.66666667178933</v>
      </c>
      <c r="AQ90" s="21">
        <v>1.18</v>
      </c>
      <c r="AR90" s="22">
        <v>3.8200000000826844</v>
      </c>
      <c r="AS90" s="25">
        <v>323.72881356632922</v>
      </c>
    </row>
    <row r="91" spans="1:45" s="27" customFormat="1" x14ac:dyDescent="0.2">
      <c r="A91" s="34">
        <v>18</v>
      </c>
      <c r="B91" s="17" t="s">
        <v>44</v>
      </c>
      <c r="C91" s="20">
        <f t="shared" si="7"/>
        <v>1</v>
      </c>
      <c r="D91" s="17"/>
      <c r="E91" s="17">
        <v>68</v>
      </c>
      <c r="F91" s="17"/>
      <c r="G91" s="21">
        <v>1.65</v>
      </c>
      <c r="H91" s="17">
        <v>69</v>
      </c>
      <c r="I91" s="47">
        <f t="shared" si="8"/>
        <v>25.344352617079892</v>
      </c>
      <c r="J91" s="48">
        <f t="shared" si="9"/>
        <v>3.1075000000000004</v>
      </c>
      <c r="K91" s="49">
        <f t="shared" si="10"/>
        <v>1.3710602477512808</v>
      </c>
      <c r="L91" s="50">
        <f t="shared" si="11"/>
        <v>3.6760000000000006</v>
      </c>
      <c r="M91" s="27">
        <v>4</v>
      </c>
      <c r="N91" s="23">
        <v>2.6329999999999991</v>
      </c>
      <c r="O91" s="23">
        <v>0.5</v>
      </c>
      <c r="P91" s="18">
        <v>18.989745537409807</v>
      </c>
      <c r="Q91" s="23">
        <v>2.7205000000000004</v>
      </c>
      <c r="R91" s="21">
        <v>1.3710602477512814</v>
      </c>
      <c r="S91" s="18">
        <v>50.397362534507671</v>
      </c>
      <c r="T91" s="23">
        <v>0.95550000000000024</v>
      </c>
      <c r="U91" s="23">
        <v>0.68</v>
      </c>
      <c r="V91" s="18">
        <v>71.166928309785433</v>
      </c>
      <c r="W91" s="28">
        <v>3.5109999999999992</v>
      </c>
      <c r="X91" s="23">
        <v>2.0510602477512814</v>
      </c>
      <c r="Y91" s="18">
        <v>58.418121553724923</v>
      </c>
      <c r="Z91" s="28">
        <v>3.3959999999999999</v>
      </c>
      <c r="AA91" s="23">
        <v>1.47</v>
      </c>
      <c r="AB91" s="18">
        <v>43.286219081272087</v>
      </c>
      <c r="AC91" s="25">
        <v>74.97</v>
      </c>
      <c r="AD91" s="25">
        <v>34.013605442176868</v>
      </c>
      <c r="AE91" s="23">
        <v>6.1035000000000004</v>
      </c>
      <c r="AF91" s="23">
        <v>8.5510602477512805</v>
      </c>
      <c r="AG91" s="18">
        <v>140.10092975753713</v>
      </c>
      <c r="AH91" s="23">
        <v>2.4275000000000002</v>
      </c>
      <c r="AI91" s="23">
        <v>6.5</v>
      </c>
      <c r="AJ91" s="18">
        <v>267.76519052523173</v>
      </c>
      <c r="AK91" s="23">
        <v>3.383</v>
      </c>
      <c r="AL91" s="23">
        <v>7.18</v>
      </c>
      <c r="AM91" s="18">
        <v>212.23765888264853</v>
      </c>
      <c r="AN91" s="21">
        <v>0.3</v>
      </c>
      <c r="AO91" s="22">
        <v>0.74040207499999999</v>
      </c>
      <c r="AP91" s="25">
        <v>246.80069166666669</v>
      </c>
      <c r="AQ91" s="21">
        <v>1.18</v>
      </c>
      <c r="AR91" s="22">
        <v>7.22</v>
      </c>
      <c r="AS91" s="25">
        <v>611.86440677966095</v>
      </c>
    </row>
    <row r="92" spans="1:45" s="27" customFormat="1" x14ac:dyDescent="0.2">
      <c r="A92" s="34">
        <v>20</v>
      </c>
      <c r="B92" s="17" t="s">
        <v>46</v>
      </c>
      <c r="C92" s="20">
        <f t="shared" ref="C92:C108" si="12">IF(B92="M",1,0)</f>
        <v>0</v>
      </c>
      <c r="D92" s="17"/>
      <c r="E92" s="17">
        <v>69</v>
      </c>
      <c r="F92" s="17"/>
      <c r="G92" s="21">
        <v>1.64</v>
      </c>
      <c r="H92" s="17">
        <v>65</v>
      </c>
      <c r="I92" s="47">
        <f t="shared" si="8"/>
        <v>24.167162403331353</v>
      </c>
      <c r="J92" s="48">
        <f t="shared" si="9"/>
        <v>2.8323999999999998</v>
      </c>
      <c r="K92" s="49">
        <f t="shared" si="10"/>
        <v>1.1332057779851432</v>
      </c>
      <c r="L92" s="50">
        <f t="shared" si="11"/>
        <v>2.961599999999998</v>
      </c>
      <c r="M92" s="27">
        <v>4</v>
      </c>
      <c r="N92" s="23">
        <v>2.153</v>
      </c>
      <c r="O92" s="23">
        <v>0.48</v>
      </c>
      <c r="P92" s="18">
        <v>22.294472828611241</v>
      </c>
      <c r="Q92" s="23">
        <v>2.2913999999999981</v>
      </c>
      <c r="R92" s="21">
        <v>1.1332057779851437</v>
      </c>
      <c r="S92" s="18">
        <v>49.454734135687559</v>
      </c>
      <c r="T92" s="23">
        <v>0.67019999999999991</v>
      </c>
      <c r="U92" s="23">
        <v>0.76</v>
      </c>
      <c r="V92" s="18">
        <v>113.39898537749924</v>
      </c>
      <c r="W92" s="28">
        <v>2.7063999999999999</v>
      </c>
      <c r="X92" s="23">
        <v>1.8932057779851434</v>
      </c>
      <c r="Y92" s="18">
        <v>69.952918193361796</v>
      </c>
      <c r="Z92" s="28">
        <v>2.5811999999999995</v>
      </c>
      <c r="AA92" s="23">
        <v>1.34</v>
      </c>
      <c r="AB92" s="18">
        <v>51.913838524717207</v>
      </c>
      <c r="AC92" s="25">
        <v>75.989999999999995</v>
      </c>
      <c r="AD92" s="25">
        <v>35.820895522388057</v>
      </c>
      <c r="AE92" s="23">
        <v>5.033999999999998</v>
      </c>
      <c r="AF92" s="23">
        <v>6.9832057779851429</v>
      </c>
      <c r="AG92" s="18">
        <v>138.72081402433741</v>
      </c>
      <c r="AH92" s="23">
        <v>2.0724</v>
      </c>
      <c r="AI92" s="23">
        <v>5.09</v>
      </c>
      <c r="AJ92" s="18">
        <v>245.60895580003859</v>
      </c>
      <c r="AK92" s="23">
        <v>2.7425999999999999</v>
      </c>
      <c r="AL92" s="23">
        <v>5.85</v>
      </c>
      <c r="AM92" s="18">
        <v>213.30124699190546</v>
      </c>
      <c r="AN92" s="21">
        <v>0.3</v>
      </c>
      <c r="AO92" s="22">
        <v>1.98</v>
      </c>
      <c r="AP92" s="25">
        <v>660</v>
      </c>
      <c r="AQ92" s="21">
        <v>0.96</v>
      </c>
      <c r="AR92" s="21">
        <v>12.04</v>
      </c>
      <c r="AS92" s="25">
        <v>1254.1666666666665</v>
      </c>
    </row>
    <row r="93" spans="1:45" s="27" customFormat="1" x14ac:dyDescent="0.2">
      <c r="A93" s="34">
        <v>21</v>
      </c>
      <c r="B93" s="17" t="s">
        <v>46</v>
      </c>
      <c r="C93" s="20">
        <f t="shared" si="12"/>
        <v>0</v>
      </c>
      <c r="D93" s="17"/>
      <c r="E93" s="17">
        <v>62</v>
      </c>
      <c r="F93" s="17"/>
      <c r="G93" s="21">
        <v>1.58</v>
      </c>
      <c r="H93" s="17">
        <v>47</v>
      </c>
      <c r="I93" s="47">
        <f t="shared" si="8"/>
        <v>18.827111039897449</v>
      </c>
      <c r="J93" s="48">
        <f t="shared" si="9"/>
        <v>2.1018000000000003</v>
      </c>
      <c r="K93" s="49">
        <f t="shared" si="10"/>
        <v>1.2311386528245212</v>
      </c>
      <c r="L93" s="50">
        <f t="shared" si="11"/>
        <v>2.7861999999999987</v>
      </c>
      <c r="M93" s="27">
        <v>3</v>
      </c>
      <c r="N93" s="23">
        <v>2.0910000000000006</v>
      </c>
      <c r="O93" s="23">
        <v>0.55000000000000004</v>
      </c>
      <c r="P93" s="18">
        <v>26.303204208512664</v>
      </c>
      <c r="Q93" s="23">
        <v>2.0367999999999986</v>
      </c>
      <c r="R93" s="21">
        <v>1.2311386528245212</v>
      </c>
      <c r="S93" s="18">
        <v>60.444749254935296</v>
      </c>
      <c r="T93" s="23">
        <v>0.74940000000000007</v>
      </c>
      <c r="U93" s="23">
        <v>0.25</v>
      </c>
      <c r="V93" s="18">
        <v>33.36002135041366</v>
      </c>
      <c r="W93" s="28">
        <v>2.5948000000000007</v>
      </c>
      <c r="X93" s="23">
        <v>1.4811386528245212</v>
      </c>
      <c r="Y93" s="18">
        <v>57.081033329139849</v>
      </c>
      <c r="Z93" s="28">
        <v>2.4973999999999994</v>
      </c>
      <c r="AA93" s="23">
        <v>1.24</v>
      </c>
      <c r="AB93" s="18">
        <v>49.65163770321135</v>
      </c>
      <c r="AC93" s="25">
        <v>77.319999999999993</v>
      </c>
      <c r="AD93" s="25">
        <v>44.354838709677423</v>
      </c>
      <c r="AE93" s="23">
        <v>4.637999999999999</v>
      </c>
      <c r="AF93" s="23">
        <v>5.6111386528245211</v>
      </c>
      <c r="AG93" s="18">
        <v>120.98185969867447</v>
      </c>
      <c r="AH93" s="23">
        <v>1.8518000000000003</v>
      </c>
      <c r="AI93" s="23">
        <v>4.13</v>
      </c>
      <c r="AJ93" s="18">
        <v>223.0262447348525</v>
      </c>
      <c r="AK93" s="23">
        <v>2.6012000000000004</v>
      </c>
      <c r="AL93" s="23">
        <v>4.38</v>
      </c>
      <c r="AM93" s="18">
        <v>168.38382285099183</v>
      </c>
      <c r="AN93" s="21">
        <v>0.3</v>
      </c>
      <c r="AO93" s="22">
        <v>1.35</v>
      </c>
      <c r="AP93" s="25">
        <v>450</v>
      </c>
      <c r="AQ93" s="21">
        <v>0.96</v>
      </c>
      <c r="AR93" s="21">
        <v>6.43</v>
      </c>
      <c r="AS93" s="25">
        <v>669.79166666666674</v>
      </c>
    </row>
    <row r="94" spans="1:45" s="27" customFormat="1" x14ac:dyDescent="0.2">
      <c r="A94" s="34">
        <v>23</v>
      </c>
      <c r="B94" s="17" t="s">
        <v>46</v>
      </c>
      <c r="C94" s="20">
        <f t="shared" si="12"/>
        <v>0</v>
      </c>
      <c r="D94" s="17"/>
      <c r="E94" s="17">
        <v>84</v>
      </c>
      <c r="F94" s="17"/>
      <c r="G94" s="21">
        <v>1.45</v>
      </c>
      <c r="H94" s="17">
        <v>55</v>
      </c>
      <c r="I94" s="47">
        <f t="shared" si="8"/>
        <v>26.159334126040427</v>
      </c>
      <c r="J94" s="48">
        <f t="shared" si="9"/>
        <v>1.9684999999999997</v>
      </c>
      <c r="K94" s="49">
        <f t="shared" si="10"/>
        <v>1.1696857738628115</v>
      </c>
      <c r="L94" s="50">
        <f t="shared" si="11"/>
        <v>1.8114999999999988</v>
      </c>
      <c r="M94" s="27">
        <v>3</v>
      </c>
      <c r="N94" s="23">
        <v>1.0275000000000001</v>
      </c>
      <c r="O94" s="23">
        <v>0.59</v>
      </c>
      <c r="P94" s="18">
        <v>57.420924574209252</v>
      </c>
      <c r="Q94" s="23">
        <v>1.4479999999999982</v>
      </c>
      <c r="R94" s="21">
        <v>1.1696857738628117</v>
      </c>
      <c r="S94" s="18">
        <v>80.779404272293732</v>
      </c>
      <c r="T94" s="23">
        <v>0.3635000000000006</v>
      </c>
      <c r="U94" s="23">
        <v>0</v>
      </c>
      <c r="V94" s="18">
        <v>0</v>
      </c>
      <c r="W94" s="28">
        <v>1.4609999999999999</v>
      </c>
      <c r="X94" s="23">
        <v>1.1696857738628117</v>
      </c>
      <c r="Y94" s="18">
        <v>80.060627916688006</v>
      </c>
      <c r="Z94" s="28">
        <v>1.3494999999999995</v>
      </c>
      <c r="AA94" s="23">
        <v>1.04</v>
      </c>
      <c r="AB94" s="18">
        <v>77.065579844386846</v>
      </c>
      <c r="AC94" s="25">
        <v>73.14</v>
      </c>
      <c r="AD94" s="25">
        <v>56.730769230769226</v>
      </c>
      <c r="AE94" s="23">
        <v>3.78</v>
      </c>
      <c r="AF94" s="23">
        <v>3.9296857738628113</v>
      </c>
      <c r="AG94" s="18">
        <v>103.95994110748181</v>
      </c>
      <c r="AH94" s="23">
        <v>1.9684999999999997</v>
      </c>
      <c r="AI94" s="23">
        <v>2.76</v>
      </c>
      <c r="AJ94" s="18">
        <v>140.20828041656083</v>
      </c>
      <c r="AK94" s="23">
        <v>2.3320000000000003</v>
      </c>
      <c r="AL94" s="23">
        <v>2.76</v>
      </c>
      <c r="AM94" s="18">
        <v>118.35334476843909</v>
      </c>
      <c r="AN94" s="21">
        <v>0.3</v>
      </c>
      <c r="AO94" s="21">
        <v>1.34</v>
      </c>
      <c r="AP94" s="25">
        <v>446.66666666666669</v>
      </c>
      <c r="AQ94" s="21">
        <v>0.96</v>
      </c>
      <c r="AR94" s="21">
        <v>4</v>
      </c>
      <c r="AS94" s="25">
        <v>416.66666666666669</v>
      </c>
    </row>
    <row r="95" spans="1:45" s="27" customFormat="1" x14ac:dyDescent="0.2">
      <c r="A95" s="34">
        <v>24</v>
      </c>
      <c r="B95" s="17" t="s">
        <v>44</v>
      </c>
      <c r="C95" s="20">
        <f t="shared" si="12"/>
        <v>1</v>
      </c>
      <c r="D95" s="17"/>
      <c r="E95" s="17">
        <v>72</v>
      </c>
      <c r="F95" s="17"/>
      <c r="G95" s="21">
        <v>1.63</v>
      </c>
      <c r="H95" s="17">
        <v>89</v>
      </c>
      <c r="I95" s="47">
        <f t="shared" si="8"/>
        <v>33.497685272309838</v>
      </c>
      <c r="J95" s="48">
        <f t="shared" si="9"/>
        <v>2.9192999999999998</v>
      </c>
      <c r="K95" s="49">
        <f t="shared" si="10"/>
        <v>2.8094493469546347</v>
      </c>
      <c r="L95" s="50">
        <f t="shared" si="11"/>
        <v>3.4544000000000001</v>
      </c>
      <c r="M95" s="27">
        <v>3</v>
      </c>
      <c r="N95" s="23">
        <v>2.4309999999999992</v>
      </c>
      <c r="O95" s="23">
        <v>1.35</v>
      </c>
      <c r="P95" s="18">
        <v>55.532702591526139</v>
      </c>
      <c r="Q95" s="23">
        <v>2.5715000000000003</v>
      </c>
      <c r="R95" s="21">
        <v>2.8094493469546342</v>
      </c>
      <c r="S95" s="18">
        <v>109.25332867799472</v>
      </c>
      <c r="T95" s="23">
        <v>0.8828999999999998</v>
      </c>
      <c r="U95" s="23">
        <v>0.43</v>
      </c>
      <c r="V95" s="18">
        <v>48.703137388152655</v>
      </c>
      <c r="W95" s="28">
        <v>3.2769999999999992</v>
      </c>
      <c r="X95" s="23">
        <v>3.2394493469546339</v>
      </c>
      <c r="Y95" s="18">
        <v>98.854114951316291</v>
      </c>
      <c r="Z95" s="28">
        <v>3.1768000000000001</v>
      </c>
      <c r="AA95" s="23">
        <v>2.11</v>
      </c>
      <c r="AB95" s="18">
        <v>66.41903802568622</v>
      </c>
      <c r="AC95" s="25">
        <v>74.25</v>
      </c>
      <c r="AD95" s="25">
        <v>63.981042654028442</v>
      </c>
      <c r="AE95" s="23">
        <v>5.9436999999999998</v>
      </c>
      <c r="AF95" s="23">
        <v>7.4894493469546344</v>
      </c>
      <c r="AG95" s="18">
        <v>126.00651693313314</v>
      </c>
      <c r="AH95" s="23">
        <v>2.4892999999999996</v>
      </c>
      <c r="AI95" s="23">
        <v>4.25</v>
      </c>
      <c r="AJ95" s="18">
        <v>170.73072751375889</v>
      </c>
      <c r="AK95" s="23">
        <v>3.3721999999999994</v>
      </c>
      <c r="AL95" s="23">
        <v>4.68</v>
      </c>
      <c r="AM95" s="18">
        <v>138.78180416345413</v>
      </c>
      <c r="AN95" s="21">
        <v>0.3</v>
      </c>
      <c r="AO95" s="22">
        <v>0.92</v>
      </c>
      <c r="AP95" s="25">
        <v>306.66666666666669</v>
      </c>
      <c r="AQ95" s="21">
        <v>1.18</v>
      </c>
      <c r="AR95" s="21">
        <v>4.66</v>
      </c>
      <c r="AS95" s="18">
        <v>394.91525423728814</v>
      </c>
    </row>
    <row r="96" spans="1:45" s="27" customFormat="1" x14ac:dyDescent="0.2">
      <c r="A96" s="19" t="s">
        <v>68</v>
      </c>
      <c r="B96" s="17" t="s">
        <v>44</v>
      </c>
      <c r="C96" s="20">
        <f t="shared" si="12"/>
        <v>1</v>
      </c>
      <c r="D96" s="17"/>
      <c r="E96" s="17">
        <v>69</v>
      </c>
      <c r="F96" s="17"/>
      <c r="G96" s="21">
        <v>1.78</v>
      </c>
      <c r="H96" s="17">
        <v>85</v>
      </c>
      <c r="I96" s="47">
        <f t="shared" si="8"/>
        <v>26.82742078020452</v>
      </c>
      <c r="J96" s="48">
        <f t="shared" si="9"/>
        <v>3.4198000000000004</v>
      </c>
      <c r="K96" s="49">
        <f t="shared" si="10"/>
        <v>1.498005736761824</v>
      </c>
      <c r="L96" s="50">
        <f t="shared" si="11"/>
        <v>4.5224000000000011</v>
      </c>
      <c r="M96" s="27">
        <v>4</v>
      </c>
      <c r="N96" s="23">
        <v>3.1630000000000003</v>
      </c>
      <c r="O96" s="23">
        <v>0.74</v>
      </c>
      <c r="P96" s="18">
        <v>23.395510591210876</v>
      </c>
      <c r="Q96" s="23">
        <v>3.4460000000000015</v>
      </c>
      <c r="R96" s="21">
        <v>1.498005736761824</v>
      </c>
      <c r="S96" s="18">
        <v>43.470857131799868</v>
      </c>
      <c r="T96" s="23">
        <v>1.0763999999999991</v>
      </c>
      <c r="U96" s="23">
        <v>0.8</v>
      </c>
      <c r="V96" s="18">
        <v>74.321813452248279</v>
      </c>
      <c r="W96" s="28">
        <v>4.275999999999998</v>
      </c>
      <c r="X96" s="23">
        <v>2.2980057367618238</v>
      </c>
      <c r="Y96" s="18">
        <v>53.741948942044552</v>
      </c>
      <c r="Z96" s="28">
        <v>4.1188000000000002</v>
      </c>
      <c r="AA96" s="23">
        <v>1.76</v>
      </c>
      <c r="AB96" s="18">
        <v>42.730892492959107</v>
      </c>
      <c r="AC96" s="25">
        <v>74.790000000000006</v>
      </c>
      <c r="AD96" s="25">
        <v>42.045454545454547</v>
      </c>
      <c r="AE96" s="23">
        <v>7.1422000000000008</v>
      </c>
      <c r="AF96" s="23">
        <v>8.248005736761824</v>
      </c>
      <c r="AG96" s="18">
        <v>115.48270472350009</v>
      </c>
      <c r="AH96" s="23">
        <v>2.6198000000000001</v>
      </c>
      <c r="AI96" s="23">
        <v>5.95</v>
      </c>
      <c r="AJ96" s="18">
        <v>227.11657378425832</v>
      </c>
      <c r="AK96" s="23">
        <v>3.6961999999999993</v>
      </c>
      <c r="AL96" s="23">
        <v>6.75</v>
      </c>
      <c r="AM96" s="18">
        <v>182.61998809588229</v>
      </c>
      <c r="AN96" s="21">
        <v>0.3</v>
      </c>
      <c r="AO96" s="22">
        <v>1.18</v>
      </c>
      <c r="AP96" s="25">
        <v>393.33333333333331</v>
      </c>
      <c r="AQ96" s="21">
        <v>1.18</v>
      </c>
      <c r="AR96" s="21">
        <v>8.52</v>
      </c>
      <c r="AS96" s="18">
        <v>722.03389830508479</v>
      </c>
    </row>
    <row r="97" spans="1:57" s="27" customFormat="1" x14ac:dyDescent="0.2">
      <c r="A97" s="19" t="s">
        <v>69</v>
      </c>
      <c r="B97" s="17" t="s">
        <v>46</v>
      </c>
      <c r="C97" s="20">
        <f t="shared" si="12"/>
        <v>0</v>
      </c>
      <c r="D97" s="17"/>
      <c r="E97" s="17">
        <v>74</v>
      </c>
      <c r="F97" s="17"/>
      <c r="G97" s="21">
        <v>1.5</v>
      </c>
      <c r="H97" s="17">
        <v>43</v>
      </c>
      <c r="I97" s="47">
        <f t="shared" si="8"/>
        <v>19.111111111111111</v>
      </c>
      <c r="J97" s="48">
        <f t="shared" si="9"/>
        <v>2.1989999999999998</v>
      </c>
      <c r="K97" s="49">
        <f t="shared" si="10"/>
        <v>1.7013388681470811</v>
      </c>
      <c r="L97" s="50">
        <f t="shared" si="11"/>
        <v>2.2109999999999985</v>
      </c>
      <c r="M97" s="27">
        <v>3</v>
      </c>
      <c r="N97" s="23">
        <v>1.4750000000000001</v>
      </c>
      <c r="O97" s="23">
        <v>0.9</v>
      </c>
      <c r="P97" s="18">
        <v>61.016949152542331</v>
      </c>
      <c r="Q97" s="23">
        <v>1.6759999999999984</v>
      </c>
      <c r="R97" s="21">
        <v>1.7013388681470809</v>
      </c>
      <c r="S97" s="18">
        <v>101.51186564123404</v>
      </c>
      <c r="T97" s="23">
        <v>0.53500000000000003</v>
      </c>
      <c r="U97" s="23">
        <v>0.3</v>
      </c>
      <c r="V97" s="18">
        <v>56.074766355140184</v>
      </c>
      <c r="W97" s="28">
        <v>1.9340000000000006</v>
      </c>
      <c r="X97" s="23">
        <v>2.001338868147081</v>
      </c>
      <c r="Y97" s="18">
        <v>103.48184426820477</v>
      </c>
      <c r="Z97" s="28">
        <v>1.831</v>
      </c>
      <c r="AA97" s="23">
        <v>1.68</v>
      </c>
      <c r="AB97" s="18">
        <v>91.753140360458758</v>
      </c>
      <c r="AC97" s="25">
        <v>75.040000000000006</v>
      </c>
      <c r="AD97" s="25">
        <v>53.571428571428569</v>
      </c>
      <c r="AE97" s="23">
        <v>4.1100000000000003</v>
      </c>
      <c r="AF97" s="23">
        <v>5.751338868147081</v>
      </c>
      <c r="AG97" s="18">
        <v>139.93525226635239</v>
      </c>
      <c r="AH97" s="23">
        <v>1.899</v>
      </c>
      <c r="AI97" s="23">
        <v>3.75</v>
      </c>
      <c r="AJ97" s="18">
        <v>197.47235387045814</v>
      </c>
      <c r="AK97" s="23">
        <v>2.4340000000000002</v>
      </c>
      <c r="AL97" s="23">
        <v>4.05</v>
      </c>
      <c r="AM97" s="18">
        <v>166.39276910435495</v>
      </c>
      <c r="AN97" s="21">
        <v>0.3</v>
      </c>
      <c r="AO97" s="22">
        <v>0.64</v>
      </c>
      <c r="AP97" s="25">
        <v>213.33333333333334</v>
      </c>
      <c r="AQ97" s="21">
        <v>0.96</v>
      </c>
      <c r="AR97" s="21">
        <v>2.82</v>
      </c>
      <c r="AS97" s="18">
        <v>293.75</v>
      </c>
    </row>
    <row r="98" spans="1:57" s="27" customFormat="1" x14ac:dyDescent="0.2">
      <c r="A98" s="19" t="s">
        <v>70</v>
      </c>
      <c r="B98" s="17" t="s">
        <v>44</v>
      </c>
      <c r="C98" s="20">
        <f t="shared" si="12"/>
        <v>1</v>
      </c>
      <c r="D98" s="17"/>
      <c r="E98" s="17">
        <v>66</v>
      </c>
      <c r="F98" s="17"/>
      <c r="G98" s="21">
        <v>1.71</v>
      </c>
      <c r="H98" s="17">
        <v>55</v>
      </c>
      <c r="I98" s="47">
        <f t="shared" si="8"/>
        <v>18.809206251496189</v>
      </c>
      <c r="J98" s="48">
        <f t="shared" si="9"/>
        <v>3.3521000000000001</v>
      </c>
      <c r="K98" s="49">
        <f t="shared" si="10"/>
        <v>1.6045077381496471</v>
      </c>
      <c r="L98" s="50">
        <f t="shared" si="11"/>
        <v>4.1208</v>
      </c>
      <c r="M98" s="27">
        <v>3</v>
      </c>
      <c r="N98" s="23">
        <v>2.9489999999999998</v>
      </c>
      <c r="O98" s="23">
        <v>0.52</v>
      </c>
      <c r="P98" s="18">
        <v>17.633095964733812</v>
      </c>
      <c r="Q98" s="23">
        <v>3.0775000000000001</v>
      </c>
      <c r="R98" s="21">
        <v>1.6045077381496466</v>
      </c>
      <c r="S98" s="18">
        <v>52.136725853765931</v>
      </c>
      <c r="T98" s="23">
        <v>1.0432999999999999</v>
      </c>
      <c r="U98" s="23">
        <v>0.89</v>
      </c>
      <c r="V98" s="18">
        <v>85.306239815968539</v>
      </c>
      <c r="W98" s="28">
        <v>3.9329999999999981</v>
      </c>
      <c r="X98" s="23">
        <v>2.4945077381496463</v>
      </c>
      <c r="Y98" s="18">
        <v>63.425063263403189</v>
      </c>
      <c r="Z98" s="28">
        <v>3.7935999999999996</v>
      </c>
      <c r="AA98" s="23">
        <v>1.3</v>
      </c>
      <c r="AB98" s="18">
        <v>34.268241248418391</v>
      </c>
      <c r="AC98" s="25">
        <v>75.33</v>
      </c>
      <c r="AD98" s="25">
        <v>40</v>
      </c>
      <c r="AE98" s="23">
        <v>6.5829000000000004</v>
      </c>
      <c r="AF98" s="23">
        <v>8.734507738149647</v>
      </c>
      <c r="AG98" s="18">
        <v>132.68480059167916</v>
      </c>
      <c r="AH98" s="23">
        <v>2.4621</v>
      </c>
      <c r="AI98" s="23">
        <v>6.24</v>
      </c>
      <c r="AJ98" s="18">
        <v>253.44218350188865</v>
      </c>
      <c r="AK98" s="23">
        <v>3.5053999999999998</v>
      </c>
      <c r="AL98" s="23">
        <v>7.13</v>
      </c>
      <c r="AM98" s="18">
        <v>203.40046784960347</v>
      </c>
      <c r="AN98" s="21">
        <v>0.3</v>
      </c>
      <c r="AO98" s="22">
        <v>1.38</v>
      </c>
      <c r="AP98" s="25">
        <v>460</v>
      </c>
      <c r="AQ98" s="21">
        <v>1.18</v>
      </c>
      <c r="AR98" s="21">
        <v>10.31</v>
      </c>
      <c r="AS98" s="18">
        <v>873.72881355932213</v>
      </c>
    </row>
    <row r="99" spans="1:57" s="27" customFormat="1" x14ac:dyDescent="0.2">
      <c r="A99" s="33">
        <v>34</v>
      </c>
      <c r="B99" s="17" t="s">
        <v>46</v>
      </c>
      <c r="C99" s="20">
        <f t="shared" si="12"/>
        <v>0</v>
      </c>
      <c r="D99" s="17"/>
      <c r="E99" s="17">
        <v>63</v>
      </c>
      <c r="F99" s="17"/>
      <c r="G99" s="21">
        <v>1.6</v>
      </c>
      <c r="H99" s="17">
        <v>66</v>
      </c>
      <c r="I99" s="47">
        <f t="shared" si="8"/>
        <v>25.781249999999996</v>
      </c>
      <c r="J99" s="48">
        <f t="shared" si="9"/>
        <v>2.6740000000000004</v>
      </c>
      <c r="K99" s="49">
        <f t="shared" si="10"/>
        <v>1.3710602477512825</v>
      </c>
      <c r="L99" s="50">
        <f t="shared" si="11"/>
        <v>2.8660000000000001</v>
      </c>
      <c r="M99" s="27">
        <v>4</v>
      </c>
      <c r="N99" s="23">
        <v>2.145</v>
      </c>
      <c r="O99" s="23">
        <v>0.56999999999999995</v>
      </c>
      <c r="P99" s="18">
        <v>26.573426573426573</v>
      </c>
      <c r="Q99" s="23">
        <v>2.1229999999999998</v>
      </c>
      <c r="R99" s="21">
        <v>1.3710602477512814</v>
      </c>
      <c r="S99" s="18">
        <v>64.581264613814497</v>
      </c>
      <c r="T99" s="23">
        <v>0.74300000000000033</v>
      </c>
      <c r="U99" s="23">
        <v>0.77</v>
      </c>
      <c r="V99" s="18">
        <v>103.63391655450866</v>
      </c>
      <c r="W99" s="28">
        <v>2.664000000000001</v>
      </c>
      <c r="X99" s="23">
        <v>2.1410602477512812</v>
      </c>
      <c r="Y99" s="18">
        <v>80.370129420093107</v>
      </c>
      <c r="Z99" s="28">
        <v>2.56</v>
      </c>
      <c r="AA99" s="23">
        <v>1.42</v>
      </c>
      <c r="AB99" s="18">
        <v>55.46875</v>
      </c>
      <c r="AC99" s="25">
        <v>77.13</v>
      </c>
      <c r="AD99" s="25">
        <v>40.140845070422529</v>
      </c>
      <c r="AE99" s="23">
        <v>4.7699999999999996</v>
      </c>
      <c r="AF99" s="23">
        <v>8.7410602477512818</v>
      </c>
      <c r="AG99" s="18">
        <v>183.25073894656774</v>
      </c>
      <c r="AH99" s="23">
        <v>1.9040000000000004</v>
      </c>
      <c r="AI99" s="23">
        <v>6.6</v>
      </c>
      <c r="AJ99" s="18">
        <v>346.63865546218477</v>
      </c>
      <c r="AK99" s="23">
        <v>2.6470000000000007</v>
      </c>
      <c r="AL99" s="23">
        <v>7.37</v>
      </c>
      <c r="AM99" s="18">
        <v>278.42840952021146</v>
      </c>
      <c r="AN99" s="21">
        <v>0.3</v>
      </c>
      <c r="AO99" s="22">
        <v>0.79</v>
      </c>
      <c r="AP99" s="25">
        <v>263.33333333333337</v>
      </c>
      <c r="AQ99" s="21">
        <v>0.96</v>
      </c>
      <c r="AR99" s="21">
        <v>6.72</v>
      </c>
      <c r="AS99" s="18">
        <v>700</v>
      </c>
    </row>
    <row r="100" spans="1:57" s="27" customFormat="1" x14ac:dyDescent="0.2">
      <c r="A100" s="33">
        <v>35</v>
      </c>
      <c r="B100" s="17" t="s">
        <v>44</v>
      </c>
      <c r="C100" s="20">
        <f t="shared" si="12"/>
        <v>1</v>
      </c>
      <c r="D100" s="17"/>
      <c r="E100" s="17">
        <v>71</v>
      </c>
      <c r="F100" s="17"/>
      <c r="G100" s="21">
        <v>1.65</v>
      </c>
      <c r="H100" s="17">
        <v>80</v>
      </c>
      <c r="I100" s="47">
        <f t="shared" si="8"/>
        <v>29.384756657483933</v>
      </c>
      <c r="J100" s="48">
        <f t="shared" si="9"/>
        <v>3.0334999999999996</v>
      </c>
      <c r="K100" s="49">
        <f t="shared" si="10"/>
        <v>3.2375384260962612</v>
      </c>
      <c r="L100" s="50">
        <f t="shared" si="11"/>
        <v>3.6100000000000008</v>
      </c>
      <c r="M100" s="27">
        <v>1</v>
      </c>
      <c r="N100" s="23">
        <v>2.5459999999999994</v>
      </c>
      <c r="O100" s="23">
        <v>1.5</v>
      </c>
      <c r="P100" s="18">
        <v>58.915946582875108</v>
      </c>
      <c r="Q100" s="23">
        <v>2.6935000000000002</v>
      </c>
      <c r="R100" s="21">
        <v>3.2375384260962616</v>
      </c>
      <c r="S100" s="18">
        <v>120.19819662507003</v>
      </c>
      <c r="T100" s="23">
        <v>0.91650000000000054</v>
      </c>
      <c r="U100" s="23">
        <v>0.54</v>
      </c>
      <c r="V100" s="18">
        <v>58.919803600654632</v>
      </c>
      <c r="W100" s="28">
        <v>3.4269999999999996</v>
      </c>
      <c r="X100" s="23">
        <v>3.7775384260962617</v>
      </c>
      <c r="Y100" s="18">
        <v>110.22872559370475</v>
      </c>
      <c r="Z100" s="28">
        <v>3.3179999999999996</v>
      </c>
      <c r="AA100" s="23">
        <v>2.67</v>
      </c>
      <c r="AB100" s="18">
        <v>80.470162748643773</v>
      </c>
      <c r="AC100" s="25">
        <v>74.430000000000007</v>
      </c>
      <c r="AD100" s="25">
        <v>56.17977528089888</v>
      </c>
      <c r="AE100" s="23">
        <v>6.1035000000000004</v>
      </c>
      <c r="AF100" s="23">
        <v>7.4875384260962612</v>
      </c>
      <c r="AG100" s="18">
        <v>122.67614362408881</v>
      </c>
      <c r="AH100" s="23">
        <v>2.4934999999999996</v>
      </c>
      <c r="AI100" s="23">
        <v>3.71</v>
      </c>
      <c r="AJ100" s="18">
        <v>148.78684579907761</v>
      </c>
      <c r="AK100" s="23">
        <v>3.41</v>
      </c>
      <c r="AL100" s="23">
        <v>4.25</v>
      </c>
      <c r="AM100" s="18">
        <v>124.63343108504399</v>
      </c>
      <c r="AN100" s="21">
        <v>0.3</v>
      </c>
      <c r="AO100" s="22">
        <v>0.66</v>
      </c>
      <c r="AP100" s="25">
        <v>220</v>
      </c>
      <c r="AQ100" s="21">
        <v>1.18</v>
      </c>
      <c r="AR100" s="21">
        <v>3.11</v>
      </c>
      <c r="AS100" s="18">
        <v>263.5593220338983</v>
      </c>
    </row>
    <row r="101" spans="1:57" s="27" customFormat="1" x14ac:dyDescent="0.2">
      <c r="A101" s="19" t="s">
        <v>71</v>
      </c>
      <c r="B101" s="17" t="s">
        <v>46</v>
      </c>
      <c r="C101" s="20">
        <f t="shared" si="12"/>
        <v>0</v>
      </c>
      <c r="D101" s="17"/>
      <c r="E101" s="17">
        <v>82</v>
      </c>
      <c r="F101" s="17"/>
      <c r="G101" s="21">
        <v>1.55</v>
      </c>
      <c r="H101" s="17">
        <v>62</v>
      </c>
      <c r="I101" s="47">
        <f t="shared" si="8"/>
        <v>25.806451612903224</v>
      </c>
      <c r="J101" s="48">
        <f t="shared" si="9"/>
        <v>2.4075000000000002</v>
      </c>
      <c r="K101" s="49">
        <f t="shared" si="10"/>
        <v>1.321359313770297</v>
      </c>
      <c r="L101" s="50">
        <f t="shared" si="11"/>
        <v>2.3224999999999998</v>
      </c>
      <c r="M101" s="27">
        <v>3</v>
      </c>
      <c r="N101" s="23">
        <v>1.4724999999999999</v>
      </c>
      <c r="O101" s="23">
        <v>0.81</v>
      </c>
      <c r="P101" s="18">
        <v>55.00848896434637</v>
      </c>
      <c r="Q101" s="23">
        <v>1.8860000000000001</v>
      </c>
      <c r="R101" s="21">
        <v>1.321359313770297</v>
      </c>
      <c r="S101" s="18">
        <v>70.06146944699347</v>
      </c>
      <c r="T101" s="23">
        <v>0.43649999999999967</v>
      </c>
      <c r="U101" s="23">
        <v>0.28999999999999998</v>
      </c>
      <c r="V101" s="18">
        <v>66.43757159221083</v>
      </c>
      <c r="W101" s="28">
        <v>1.9750000000000001</v>
      </c>
      <c r="X101" s="23">
        <v>1.6113593137702971</v>
      </c>
      <c r="Y101" s="18">
        <v>81.587813355458039</v>
      </c>
      <c r="Z101" s="28">
        <v>1.8444999999999987</v>
      </c>
      <c r="AA101" s="23">
        <v>1.5</v>
      </c>
      <c r="AB101" s="18">
        <v>81.322851721333762</v>
      </c>
      <c r="AC101" s="25">
        <v>73.52</v>
      </c>
      <c r="AD101" s="25">
        <v>54</v>
      </c>
      <c r="AE101" s="23">
        <v>4.4400000000000004</v>
      </c>
      <c r="AF101" s="23">
        <v>4.821359313770297</v>
      </c>
      <c r="AG101" s="18">
        <v>108.58917373356525</v>
      </c>
      <c r="AH101" s="23">
        <v>2.1175000000000002</v>
      </c>
      <c r="AI101" s="23">
        <v>3.21</v>
      </c>
      <c r="AJ101" s="18">
        <v>151.59386068476971</v>
      </c>
      <c r="AK101" s="23">
        <v>2.5540000000000003</v>
      </c>
      <c r="AL101" s="23">
        <v>3.5</v>
      </c>
      <c r="AM101" s="18">
        <v>137.03993735317147</v>
      </c>
      <c r="AN101" s="21">
        <v>0.3</v>
      </c>
      <c r="AO101" s="22">
        <v>0.69</v>
      </c>
      <c r="AP101" s="25">
        <v>230</v>
      </c>
      <c r="AQ101" s="21">
        <v>0.96</v>
      </c>
      <c r="AR101" s="21">
        <v>2.64</v>
      </c>
      <c r="AS101" s="18">
        <v>275</v>
      </c>
    </row>
    <row r="102" spans="1:57" s="27" customFormat="1" x14ac:dyDescent="0.2">
      <c r="A102" s="19" t="s">
        <v>72</v>
      </c>
      <c r="B102" s="17" t="s">
        <v>44</v>
      </c>
      <c r="C102" s="20">
        <f t="shared" si="12"/>
        <v>1</v>
      </c>
      <c r="D102" s="17"/>
      <c r="E102" s="17">
        <v>72</v>
      </c>
      <c r="F102" s="17"/>
      <c r="G102" s="21">
        <v>1.71</v>
      </c>
      <c r="H102" s="17">
        <v>75</v>
      </c>
      <c r="I102" s="47">
        <f t="shared" si="8"/>
        <v>25.64891761567662</v>
      </c>
      <c r="J102" s="48">
        <f t="shared" si="9"/>
        <v>3.6140999999999996</v>
      </c>
      <c r="K102" s="49">
        <f t="shared" si="10"/>
        <v>1.5728019699203983</v>
      </c>
      <c r="L102" s="50">
        <f t="shared" si="11"/>
        <v>3.9888000000000008</v>
      </c>
      <c r="M102" s="27">
        <v>4</v>
      </c>
      <c r="N102" s="36">
        <v>2.7749999999999999</v>
      </c>
      <c r="O102" s="23">
        <v>0.83</v>
      </c>
      <c r="P102" s="18">
        <v>29.909909909909913</v>
      </c>
      <c r="Q102" s="23">
        <v>3.0235000000000012</v>
      </c>
      <c r="R102" s="21">
        <v>1.5728019699203983</v>
      </c>
      <c r="S102" s="18">
        <v>52.019248219626192</v>
      </c>
      <c r="T102" s="23">
        <v>0.9652999999999996</v>
      </c>
      <c r="U102" s="23">
        <v>1.02</v>
      </c>
      <c r="V102" s="18">
        <v>105.66663213508754</v>
      </c>
      <c r="W102" s="28">
        <v>3.7650000000000001</v>
      </c>
      <c r="X102" s="23">
        <v>2.5928019699203979</v>
      </c>
      <c r="Y102" s="18">
        <v>68.865922175840595</v>
      </c>
      <c r="Z102" s="36">
        <v>3.6375999999999991</v>
      </c>
      <c r="AA102" s="23">
        <v>2.12</v>
      </c>
      <c r="AB102" s="18">
        <v>58.28018473718938</v>
      </c>
      <c r="AC102" s="25">
        <v>74.25</v>
      </c>
      <c r="AD102" s="25">
        <v>39.15094339622641</v>
      </c>
      <c r="AE102" s="23">
        <v>6.5829000000000004</v>
      </c>
      <c r="AF102" s="23">
        <v>8.0828019699203981</v>
      </c>
      <c r="AG102" s="18">
        <v>122.78482082243991</v>
      </c>
      <c r="AH102" s="23">
        <v>2.5940999999999996</v>
      </c>
      <c r="AI102" s="23">
        <v>5.49</v>
      </c>
      <c r="AJ102" s="18">
        <v>211.63409274893033</v>
      </c>
      <c r="AK102" s="23">
        <v>3.5593999999999992</v>
      </c>
      <c r="AL102" s="23">
        <v>6.51</v>
      </c>
      <c r="AM102" s="18">
        <v>182.89599370680457</v>
      </c>
      <c r="AN102" s="21">
        <v>0.3</v>
      </c>
      <c r="AO102" s="22">
        <v>0.77</v>
      </c>
      <c r="AP102" s="25">
        <v>256.66666666666669</v>
      </c>
      <c r="AQ102" s="21">
        <v>1.18</v>
      </c>
      <c r="AR102" s="21">
        <v>5.31</v>
      </c>
      <c r="AS102" s="18">
        <v>450</v>
      </c>
    </row>
    <row r="103" spans="1:57" s="27" customFormat="1" x14ac:dyDescent="0.2">
      <c r="A103" s="19" t="s">
        <v>73</v>
      </c>
      <c r="B103" s="17" t="s">
        <v>44</v>
      </c>
      <c r="C103" s="20">
        <f t="shared" si="12"/>
        <v>1</v>
      </c>
      <c r="D103" s="17"/>
      <c r="E103" s="17">
        <v>75</v>
      </c>
      <c r="F103" s="17"/>
      <c r="G103" s="21">
        <v>1.72</v>
      </c>
      <c r="H103" s="17">
        <v>95</v>
      </c>
      <c r="I103" s="47">
        <f t="shared" si="8"/>
        <v>32.11195240670633</v>
      </c>
      <c r="J103" s="48">
        <f t="shared" si="9"/>
        <v>3.1332</v>
      </c>
      <c r="K103" s="49">
        <f t="shared" si="10"/>
        <v>2.3261506096223075</v>
      </c>
      <c r="L103" s="50">
        <f t="shared" si="11"/>
        <v>3.9896000000000007</v>
      </c>
      <c r="M103" s="27">
        <v>3</v>
      </c>
      <c r="N103" s="36">
        <v>2.7309999999999999</v>
      </c>
      <c r="O103" s="23">
        <v>0.91</v>
      </c>
      <c r="P103" s="18">
        <v>33.321127792017577</v>
      </c>
      <c r="Q103" s="23">
        <v>3.0530000000000008</v>
      </c>
      <c r="R103" s="21">
        <v>2.3261506096223075</v>
      </c>
      <c r="S103" s="18">
        <v>76.192289866436511</v>
      </c>
      <c r="T103" s="23">
        <v>0.93659999999999988</v>
      </c>
      <c r="U103" s="23">
        <v>0.46</v>
      </c>
      <c r="V103" s="18">
        <v>49.113815929959479</v>
      </c>
      <c r="W103" s="28">
        <v>3.7419999999999991</v>
      </c>
      <c r="X103" s="23">
        <v>2.7861506096223079</v>
      </c>
      <c r="Y103" s="18">
        <v>74.456189460777892</v>
      </c>
      <c r="Z103" s="36">
        <v>3.6171999999999995</v>
      </c>
      <c r="AA103" s="23">
        <v>2.08</v>
      </c>
      <c r="AB103" s="18">
        <v>57.503041026208123</v>
      </c>
      <c r="AC103" s="25">
        <v>73.709999999999994</v>
      </c>
      <c r="AD103" s="25">
        <v>43.75</v>
      </c>
      <c r="AE103" s="23">
        <v>6.6628000000000007</v>
      </c>
      <c r="AF103" s="23">
        <v>6.5561506096223079</v>
      </c>
      <c r="AG103" s="18">
        <v>98.399330756173185</v>
      </c>
      <c r="AH103" s="23">
        <v>2.6732</v>
      </c>
      <c r="AI103" s="23">
        <v>3.77</v>
      </c>
      <c r="AJ103" s="18">
        <v>141.02947777944038</v>
      </c>
      <c r="AK103" s="23">
        <v>3.6097999999999999</v>
      </c>
      <c r="AL103" s="23">
        <v>4.2300000000000004</v>
      </c>
      <c r="AM103" s="18">
        <v>117.18100725801986</v>
      </c>
      <c r="AN103" s="21">
        <v>0.3</v>
      </c>
      <c r="AO103" s="22">
        <v>0.56999999999999995</v>
      </c>
      <c r="AP103" s="25">
        <v>190</v>
      </c>
      <c r="AQ103" s="21">
        <v>1.18</v>
      </c>
      <c r="AR103" s="21">
        <v>2.75</v>
      </c>
      <c r="AS103" s="18">
        <v>233.05084745762713</v>
      </c>
    </row>
    <row r="104" spans="1:57" s="27" customFormat="1" x14ac:dyDescent="0.2">
      <c r="A104" s="19" t="s">
        <v>74</v>
      </c>
      <c r="B104" s="17" t="s">
        <v>44</v>
      </c>
      <c r="C104" s="20">
        <f t="shared" si="12"/>
        <v>1</v>
      </c>
      <c r="D104" s="17"/>
      <c r="E104" s="17">
        <v>67</v>
      </c>
      <c r="F104" s="17"/>
      <c r="G104" s="21">
        <v>1.82</v>
      </c>
      <c r="H104" s="17">
        <v>73</v>
      </c>
      <c r="I104" s="47">
        <f t="shared" si="8"/>
        <v>22.03840115928028</v>
      </c>
      <c r="J104" s="48">
        <f t="shared" si="9"/>
        <v>3.2581999999999991</v>
      </c>
      <c r="K104" s="49">
        <f t="shared" si="10"/>
        <v>2.5067143476074083</v>
      </c>
      <c r="L104" s="50">
        <f t="shared" si="11"/>
        <v>4.8335999999999997</v>
      </c>
      <c r="M104" s="27">
        <v>4</v>
      </c>
      <c r="N104" s="36">
        <v>3.3929999999999989</v>
      </c>
      <c r="O104" s="23">
        <v>0.69</v>
      </c>
      <c r="P104" s="18">
        <v>20.335985853227236</v>
      </c>
      <c r="Q104" s="23">
        <v>3.69</v>
      </c>
      <c r="R104" s="21">
        <v>2.5067143476074092</v>
      </c>
      <c r="S104" s="18">
        <v>67.932638146542246</v>
      </c>
      <c r="T104" s="23">
        <v>1.1435999999999997</v>
      </c>
      <c r="U104" s="23">
        <v>0.62999999999999901</v>
      </c>
      <c r="V104" s="18">
        <v>55.08919202518355</v>
      </c>
      <c r="W104" s="28">
        <v>4.5760000000000005</v>
      </c>
      <c r="X104" s="23">
        <v>3.1367143476074082</v>
      </c>
      <c r="Y104" s="18">
        <v>68.547079274637412</v>
      </c>
      <c r="Z104" s="36">
        <v>4.4011999999999993</v>
      </c>
      <c r="AA104" s="23">
        <v>2.19</v>
      </c>
      <c r="AB104" s="18">
        <v>49.759156593656286</v>
      </c>
      <c r="AC104" s="25">
        <v>75.150000000000006</v>
      </c>
      <c r="AD104" s="25">
        <v>31.506849315068493</v>
      </c>
      <c r="AE104" s="23">
        <v>7.4618000000000002</v>
      </c>
      <c r="AF104" s="23">
        <v>11.036714347607408</v>
      </c>
      <c r="AG104" s="18">
        <v>147.90954391175597</v>
      </c>
      <c r="AH104" s="23">
        <v>2.6282000000000001</v>
      </c>
      <c r="AI104" s="23">
        <v>7.9</v>
      </c>
      <c r="AJ104" s="18">
        <v>300.58595236283389</v>
      </c>
      <c r="AK104" s="23">
        <v>3.7717999999999998</v>
      </c>
      <c r="AL104" s="23">
        <v>8.5299999999999994</v>
      </c>
      <c r="AM104" s="18">
        <v>226.15196988175404</v>
      </c>
      <c r="AN104" s="21">
        <v>0.3</v>
      </c>
      <c r="AO104" s="22">
        <v>0.75</v>
      </c>
      <c r="AP104" s="25">
        <v>250</v>
      </c>
      <c r="AQ104" s="21">
        <v>1.18</v>
      </c>
      <c r="AR104" s="21">
        <v>6.76</v>
      </c>
      <c r="AS104" s="18">
        <v>572.88135593220341</v>
      </c>
    </row>
    <row r="105" spans="1:57" s="27" customFormat="1" x14ac:dyDescent="0.2">
      <c r="A105" s="19" t="s">
        <v>75</v>
      </c>
      <c r="B105" s="17" t="s">
        <v>44</v>
      </c>
      <c r="C105" s="20">
        <f t="shared" si="12"/>
        <v>1</v>
      </c>
      <c r="D105" s="17"/>
      <c r="E105" s="17">
        <v>66</v>
      </c>
      <c r="F105" s="17"/>
      <c r="G105" s="21">
        <v>1.73</v>
      </c>
      <c r="H105" s="17">
        <v>80</v>
      </c>
      <c r="I105" s="47">
        <f t="shared" si="8"/>
        <v>26.729927495071667</v>
      </c>
      <c r="J105" s="48">
        <f t="shared" si="9"/>
        <v>4.1383000000000001</v>
      </c>
      <c r="K105" s="49">
        <f t="shared" si="10"/>
        <v>3.1391158868826867</v>
      </c>
      <c r="L105" s="50">
        <f t="shared" si="11"/>
        <v>4.2544000000000004</v>
      </c>
      <c r="M105" s="27" t="s">
        <v>63</v>
      </c>
      <c r="N105" s="36">
        <v>3.0350000000000001</v>
      </c>
      <c r="O105" s="23">
        <v>1.67</v>
      </c>
      <c r="P105" s="18">
        <v>55.024711696869844</v>
      </c>
      <c r="Q105" s="23">
        <v>3.190500000000001</v>
      </c>
      <c r="R105" s="21">
        <v>3.1391158868826876</v>
      </c>
      <c r="S105" s="18">
        <v>98.389465189866371</v>
      </c>
      <c r="T105" s="23">
        <v>1.0638999999999998</v>
      </c>
      <c r="U105" s="23">
        <v>1.65</v>
      </c>
      <c r="V105" s="18">
        <v>155.08976407557097</v>
      </c>
      <c r="W105" s="28">
        <v>4.0549999999999997</v>
      </c>
      <c r="X105" s="23">
        <v>4.7891158868826871</v>
      </c>
      <c r="Y105" s="18">
        <v>118.10396761732898</v>
      </c>
      <c r="Z105" s="36">
        <v>3.9088000000000012</v>
      </c>
      <c r="AA105" s="23">
        <v>4.2699999999999996</v>
      </c>
      <c r="AB105" s="18">
        <v>109.24068767908307</v>
      </c>
      <c r="AC105" s="25">
        <v>75.33</v>
      </c>
      <c r="AD105" s="25">
        <v>39.110070257611248</v>
      </c>
      <c r="AE105" s="23">
        <v>6.742700000000001</v>
      </c>
      <c r="AF105" s="23">
        <v>8.6491158868826865</v>
      </c>
      <c r="AG105" s="18">
        <v>128.27377588922369</v>
      </c>
      <c r="AH105" s="23">
        <v>2.4883000000000002</v>
      </c>
      <c r="AI105" s="23">
        <v>3.86</v>
      </c>
      <c r="AJ105" s="18">
        <v>155.12598963147528</v>
      </c>
      <c r="AK105" s="23">
        <v>3.5522</v>
      </c>
      <c r="AL105" s="23">
        <v>5.51</v>
      </c>
      <c r="AM105" s="18">
        <v>155.11513991329315</v>
      </c>
      <c r="AN105" s="21">
        <v>0.3</v>
      </c>
      <c r="AO105" s="22">
        <v>0.4</v>
      </c>
      <c r="AP105" s="25">
        <v>133.33333333333334</v>
      </c>
      <c r="AQ105" s="21">
        <v>1.18</v>
      </c>
      <c r="AR105" s="21">
        <v>2.4300000000000002</v>
      </c>
      <c r="AS105" s="18">
        <v>205.93220338983053</v>
      </c>
    </row>
    <row r="106" spans="1:57" s="27" customFormat="1" x14ac:dyDescent="0.2">
      <c r="A106" s="34" t="s">
        <v>47</v>
      </c>
      <c r="B106" s="17" t="s">
        <v>44</v>
      </c>
      <c r="C106" s="20">
        <f t="shared" si="12"/>
        <v>1</v>
      </c>
      <c r="D106" s="17"/>
      <c r="E106" s="17">
        <v>69</v>
      </c>
      <c r="F106" s="17"/>
      <c r="G106" s="21">
        <v>1.6</v>
      </c>
      <c r="H106" s="17">
        <v>75</v>
      </c>
      <c r="I106" s="47">
        <f t="shared" si="8"/>
        <v>29.296874999999993</v>
      </c>
      <c r="J106" s="48">
        <f t="shared" si="9"/>
        <v>3.2092812178719563</v>
      </c>
      <c r="K106" s="49">
        <f t="shared" si="10"/>
        <v>1.2747187821280432</v>
      </c>
      <c r="L106" s="50">
        <f t="shared" si="11"/>
        <v>3.3200000000000007</v>
      </c>
      <c r="M106" s="17">
        <v>3</v>
      </c>
      <c r="N106" s="23">
        <v>2.3889999999999993</v>
      </c>
      <c r="O106" s="23">
        <v>0.56999999999999995</v>
      </c>
      <c r="P106" s="18">
        <v>23.859355378819593</v>
      </c>
      <c r="Q106" s="23">
        <v>2.4290000000000003</v>
      </c>
      <c r="R106" s="21">
        <v>1.2747187821280437</v>
      </c>
      <c r="S106" s="18">
        <v>52.479159412434896</v>
      </c>
      <c r="T106" s="23">
        <v>0.89100000000000046</v>
      </c>
      <c r="U106" s="23">
        <v>0.82528121787195641</v>
      </c>
      <c r="V106" s="18">
        <v>92.624154643317169</v>
      </c>
      <c r="W106" s="28">
        <v>3.177999999999999</v>
      </c>
      <c r="X106" s="23">
        <v>2.1</v>
      </c>
      <c r="Y106" s="18">
        <v>66.079295154185047</v>
      </c>
      <c r="Z106" s="28">
        <v>3.0819999999999999</v>
      </c>
      <c r="AA106" s="23">
        <v>1.35</v>
      </c>
      <c r="AB106" s="18">
        <v>43.80272550292019</v>
      </c>
      <c r="AC106" s="25">
        <v>74.790000000000006</v>
      </c>
      <c r="AD106" s="25">
        <v>42.222222222222214</v>
      </c>
      <c r="AE106" s="23">
        <v>5.7040000000000006</v>
      </c>
      <c r="AF106" s="23">
        <v>7.34</v>
      </c>
      <c r="AG106" s="18">
        <v>128.68162692847122</v>
      </c>
      <c r="AH106" s="23">
        <v>2.3839999999999999</v>
      </c>
      <c r="AI106" s="23">
        <v>5.24</v>
      </c>
      <c r="AJ106" s="18">
        <v>219.79865771812084</v>
      </c>
      <c r="AK106" s="23">
        <v>3.2749999999999999</v>
      </c>
      <c r="AL106" s="23">
        <v>6.0652812178719566</v>
      </c>
      <c r="AM106" s="18">
        <v>185.19942649990705</v>
      </c>
      <c r="AN106" s="21">
        <v>0.3</v>
      </c>
      <c r="AO106" s="22">
        <v>1.5800000000341992</v>
      </c>
      <c r="AP106" s="25">
        <v>526.66666667806646</v>
      </c>
      <c r="AQ106" s="21">
        <v>1.18</v>
      </c>
      <c r="AR106" s="22">
        <v>9.9000000002142876</v>
      </c>
      <c r="AS106" s="25">
        <v>838.98305086561766</v>
      </c>
    </row>
    <row r="107" spans="1:57" s="27" customFormat="1" x14ac:dyDescent="0.2">
      <c r="A107" s="34" t="s">
        <v>57</v>
      </c>
      <c r="B107" s="17" t="s">
        <v>44</v>
      </c>
      <c r="C107" s="20">
        <f t="shared" si="12"/>
        <v>1</v>
      </c>
      <c r="D107" s="17"/>
      <c r="E107" s="17">
        <v>70</v>
      </c>
      <c r="F107" s="17"/>
      <c r="G107" s="21">
        <v>1.71</v>
      </c>
      <c r="H107" s="17">
        <v>73</v>
      </c>
      <c r="I107" s="47">
        <f t="shared" si="8"/>
        <v>24.964946479258579</v>
      </c>
      <c r="J107" s="48">
        <f t="shared" si="9"/>
        <v>4.2319606702903094</v>
      </c>
      <c r="K107" s="49">
        <f t="shared" si="10"/>
        <v>2.3681393297096918</v>
      </c>
      <c r="L107" s="50">
        <f t="shared" si="11"/>
        <v>4.0327999999999999</v>
      </c>
      <c r="M107" s="27">
        <v>3</v>
      </c>
      <c r="N107" s="23">
        <v>2.8329999999999993</v>
      </c>
      <c r="O107" s="36">
        <v>1.01</v>
      </c>
      <c r="P107" s="18">
        <v>35.651253088598665</v>
      </c>
      <c r="Q107" s="23">
        <v>3.041500000000001</v>
      </c>
      <c r="R107" s="21">
        <v>2.3681393297096904</v>
      </c>
      <c r="S107" s="18">
        <v>77.860901848091061</v>
      </c>
      <c r="T107" s="23">
        <v>0.9912999999999994</v>
      </c>
      <c r="U107" s="23">
        <v>1.6818606702903094</v>
      </c>
      <c r="V107" s="18">
        <v>169.662127538617</v>
      </c>
      <c r="W107" s="28">
        <v>3.8209999999999997</v>
      </c>
      <c r="X107" s="23">
        <v>4.05</v>
      </c>
      <c r="Y107" s="18">
        <v>105.9931954985606</v>
      </c>
      <c r="Z107" s="28">
        <v>3.6895999999999987</v>
      </c>
      <c r="AA107" s="36">
        <v>2.67</v>
      </c>
      <c r="AB107" s="18">
        <v>72.365568083261081</v>
      </c>
      <c r="AC107" s="25">
        <v>74.61</v>
      </c>
      <c r="AD107" s="25">
        <v>37.827715355805246</v>
      </c>
      <c r="AE107" s="23">
        <v>6.5829000000000004</v>
      </c>
      <c r="AF107" s="23">
        <v>9.8000000000000007</v>
      </c>
      <c r="AG107" s="18">
        <v>148.87055856841209</v>
      </c>
      <c r="AH107" s="23">
        <v>2.5501</v>
      </c>
      <c r="AI107" s="23">
        <v>5.75</v>
      </c>
      <c r="AJ107" s="18">
        <v>225.48135367240499</v>
      </c>
      <c r="AK107" s="23">
        <v>3.5413999999999994</v>
      </c>
      <c r="AL107" s="23">
        <v>7.4318606702903089</v>
      </c>
      <c r="AM107" s="18">
        <v>209.85657283250436</v>
      </c>
      <c r="AN107" s="21">
        <v>0.3</v>
      </c>
      <c r="AO107" s="22">
        <v>0.63000000001363632</v>
      </c>
      <c r="AP107" s="25">
        <v>210.00000000454543</v>
      </c>
      <c r="AQ107" s="21">
        <v>1.18</v>
      </c>
      <c r="AR107" s="22">
        <v>4.9200000001064934</v>
      </c>
      <c r="AS107" s="25">
        <v>416.94915255139779</v>
      </c>
    </row>
    <row r="108" spans="1:57" s="27" customFormat="1" x14ac:dyDescent="0.2">
      <c r="A108" s="34" t="s">
        <v>58</v>
      </c>
      <c r="B108" s="17" t="s">
        <v>44</v>
      </c>
      <c r="C108" s="20">
        <f t="shared" si="12"/>
        <v>1</v>
      </c>
      <c r="D108" s="17"/>
      <c r="E108" s="17">
        <v>79</v>
      </c>
      <c r="F108" s="17"/>
      <c r="G108" s="21">
        <v>1.53</v>
      </c>
      <c r="H108" s="17">
        <v>53</v>
      </c>
      <c r="I108" s="47">
        <f t="shared" si="8"/>
        <v>22.64086462471699</v>
      </c>
      <c r="J108" s="48">
        <f t="shared" si="9"/>
        <v>4.0094379048984106</v>
      </c>
      <c r="K108" s="49">
        <f t="shared" si="10"/>
        <v>1.6528620951015895</v>
      </c>
      <c r="L108" s="50">
        <f t="shared" si="11"/>
        <v>2.6324000000000001</v>
      </c>
      <c r="M108" s="18">
        <v>2</v>
      </c>
      <c r="N108" s="23">
        <v>1.798</v>
      </c>
      <c r="O108" s="23">
        <v>0.83</v>
      </c>
      <c r="P108" s="18">
        <v>46.162402669632925</v>
      </c>
      <c r="Q108" s="23">
        <v>1.9435000000000002</v>
      </c>
      <c r="R108" s="21">
        <v>1.6528620951015893</v>
      </c>
      <c r="S108" s="18">
        <v>85.045644203837881</v>
      </c>
      <c r="T108" s="23">
        <v>0.68889999999999985</v>
      </c>
      <c r="U108" s="23">
        <v>1.4971379048984106</v>
      </c>
      <c r="V108" s="18">
        <v>217.32296485678776</v>
      </c>
      <c r="W108" s="28">
        <v>2.4710000000000001</v>
      </c>
      <c r="X108" s="23">
        <v>3.15</v>
      </c>
      <c r="Y108" s="18">
        <v>127.47875354107647</v>
      </c>
      <c r="Z108" s="28">
        <v>2.4187999999999992</v>
      </c>
      <c r="AA108" s="23">
        <v>2.16</v>
      </c>
      <c r="AB108" s="18">
        <v>89.300479576649622</v>
      </c>
      <c r="AC108" s="25">
        <v>72.989999999999995</v>
      </c>
      <c r="AD108" s="25">
        <v>38.425925925925917</v>
      </c>
      <c r="AE108" s="23">
        <v>5.1447000000000003</v>
      </c>
      <c r="AF108" s="23">
        <v>6.47</v>
      </c>
      <c r="AG108" s="18">
        <v>125.76049137947788</v>
      </c>
      <c r="AH108" s="23">
        <v>2.5123000000000002</v>
      </c>
      <c r="AI108" s="23">
        <v>3.32</v>
      </c>
      <c r="AJ108" s="18">
        <v>132.14982287147234</v>
      </c>
      <c r="AK108" s="23">
        <v>3.2012</v>
      </c>
      <c r="AL108" s="23">
        <v>4.8171379048984102</v>
      </c>
      <c r="AM108" s="18">
        <v>150.47912985437992</v>
      </c>
      <c r="AN108" s="21">
        <v>0.3</v>
      </c>
      <c r="AO108" s="22">
        <v>0.66000000001428583</v>
      </c>
      <c r="AP108" s="25">
        <v>220.00000000476194</v>
      </c>
      <c r="AQ108" s="21">
        <v>1.18</v>
      </c>
      <c r="AR108" s="22">
        <v>3.41</v>
      </c>
      <c r="AS108" s="25">
        <v>288.98305084745766</v>
      </c>
    </row>
    <row r="109" spans="1:57" s="27" customFormat="1" x14ac:dyDescent="0.2">
      <c r="A109" s="33"/>
      <c r="C109" s="27">
        <f>SUM(C74:C108)</f>
        <v>22</v>
      </c>
      <c r="D109" s="27">
        <f>C109-35</f>
        <v>-13</v>
      </c>
      <c r="N109" s="28"/>
      <c r="O109" s="28"/>
      <c r="Q109" s="44"/>
      <c r="R109" s="45"/>
      <c r="S109" s="46"/>
      <c r="T109" s="28"/>
      <c r="U109" s="44"/>
      <c r="V109" s="46"/>
      <c r="W109" s="44"/>
      <c r="X109" s="44"/>
      <c r="Z109" s="28"/>
      <c r="AA109" s="28"/>
      <c r="AC109" s="25"/>
      <c r="AD109" s="25"/>
      <c r="AE109" s="44"/>
      <c r="AF109" s="44"/>
      <c r="AH109" s="28"/>
      <c r="AI109" s="28"/>
      <c r="AK109" s="44"/>
      <c r="AL109" s="28"/>
      <c r="AN109" s="22"/>
      <c r="AO109" s="22"/>
      <c r="AP109" s="25"/>
      <c r="AQ109" s="22"/>
      <c r="AR109" s="22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</row>
    <row r="110" spans="1:57" s="43" customFormat="1" x14ac:dyDescent="0.2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2" t="s">
        <v>113</v>
      </c>
      <c r="O110" s="53"/>
      <c r="P110" s="53"/>
      <c r="Q110" s="53"/>
      <c r="R110" s="51"/>
      <c r="S110" s="52" t="s">
        <v>114</v>
      </c>
      <c r="T110" s="53"/>
      <c r="U110" s="53"/>
      <c r="V110" s="53"/>
      <c r="W110" s="51"/>
      <c r="X110" s="51"/>
      <c r="Y110" s="51"/>
      <c r="Z110" s="51"/>
    </row>
    <row r="111" spans="1:57" s="43" customFormat="1" x14ac:dyDescent="0.2">
      <c r="A111" s="51"/>
      <c r="B111" s="51"/>
      <c r="C111" s="51"/>
      <c r="D111" s="51"/>
      <c r="E111" s="51"/>
      <c r="F111" s="51"/>
      <c r="G111" s="51"/>
      <c r="H111" s="51"/>
      <c r="I111"/>
      <c r="J111"/>
      <c r="K111"/>
      <c r="L111"/>
      <c r="M111" s="51"/>
      <c r="N111" t="s">
        <v>115</v>
      </c>
      <c r="O111" t="s">
        <v>116</v>
      </c>
      <c r="P111" t="s">
        <v>117</v>
      </c>
      <c r="Q111" t="s">
        <v>118</v>
      </c>
      <c r="R111" s="51"/>
      <c r="S111" s="54" t="s">
        <v>115</v>
      </c>
      <c r="T111" s="55"/>
      <c r="U111" s="56" t="s">
        <v>116</v>
      </c>
      <c r="V111" s="57"/>
      <c r="W111" s="58" t="s">
        <v>117</v>
      </c>
      <c r="X111" s="59"/>
      <c r="Y111" s="60" t="s">
        <v>118</v>
      </c>
      <c r="Z111" s="61"/>
    </row>
    <row r="112" spans="1:57" s="43" customFormat="1" x14ac:dyDescent="0.2">
      <c r="A112" s="51"/>
      <c r="B112" t="s">
        <v>115</v>
      </c>
      <c r="C112"/>
      <c r="D112"/>
      <c r="E112" t="s">
        <v>116</v>
      </c>
      <c r="F112"/>
      <c r="G112" t="s">
        <v>117</v>
      </c>
      <c r="H112" t="s">
        <v>118</v>
      </c>
      <c r="I112"/>
      <c r="J112"/>
      <c r="K112"/>
      <c r="L112"/>
      <c r="M112" s="51"/>
      <c r="N112" s="51"/>
      <c r="O112" s="51"/>
      <c r="P112" s="51"/>
      <c r="Q112" s="51"/>
      <c r="R112" s="51"/>
      <c r="S112" s="54" t="s">
        <v>119</v>
      </c>
      <c r="T112" s="54" t="s">
        <v>120</v>
      </c>
      <c r="U112" s="56" t="s">
        <v>119</v>
      </c>
      <c r="V112" s="56" t="s">
        <v>120</v>
      </c>
      <c r="W112" s="58" t="s">
        <v>119</v>
      </c>
      <c r="X112" s="58" t="s">
        <v>120</v>
      </c>
      <c r="Y112" s="60" t="s">
        <v>119</v>
      </c>
      <c r="Z112" s="60" t="s">
        <v>120</v>
      </c>
    </row>
    <row r="113" spans="1:26" s="43" customFormat="1" x14ac:dyDescent="0.2">
      <c r="A113" t="s">
        <v>121</v>
      </c>
      <c r="B113" s="62">
        <v>20</v>
      </c>
      <c r="C113" s="62"/>
      <c r="D113" s="62"/>
      <c r="E113" s="62">
        <v>20</v>
      </c>
      <c r="F113" s="62"/>
      <c r="G113" s="62">
        <v>25</v>
      </c>
      <c r="H113" s="63">
        <v>35</v>
      </c>
      <c r="I113" s="64"/>
      <c r="J113" s="64"/>
      <c r="K113" s="64"/>
      <c r="L113" s="64"/>
      <c r="M113" s="51"/>
      <c r="N113" s="51"/>
      <c r="O113" s="51"/>
      <c r="P113" s="51"/>
      <c r="Q113" s="51"/>
      <c r="R113" s="51"/>
      <c r="S113" s="55"/>
      <c r="T113" s="55"/>
      <c r="U113" s="57"/>
      <c r="V113" s="57"/>
      <c r="W113" s="59"/>
      <c r="X113" s="59"/>
      <c r="Y113" s="61"/>
      <c r="Z113" s="61"/>
    </row>
    <row r="114" spans="1:26" s="43" customFormat="1" x14ac:dyDescent="0.2">
      <c r="A114" t="s">
        <v>122</v>
      </c>
      <c r="B114" s="64" t="s">
        <v>123</v>
      </c>
      <c r="C114" s="64"/>
      <c r="D114" s="64"/>
      <c r="E114" s="64" t="s">
        <v>124</v>
      </c>
      <c r="F114" s="64"/>
      <c r="G114" s="64" t="s">
        <v>123</v>
      </c>
      <c r="H114" s="64" t="s">
        <v>125</v>
      </c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5"/>
      <c r="T114" s="55"/>
      <c r="U114" s="57"/>
      <c r="V114" s="57"/>
      <c r="W114" s="59"/>
      <c r="X114" s="59"/>
      <c r="Y114" s="61"/>
      <c r="Z114" s="61"/>
    </row>
    <row r="115" spans="1:26" s="43" customFormat="1" x14ac:dyDescent="0.2">
      <c r="A115" t="s">
        <v>126</v>
      </c>
      <c r="B115" s="63" t="s">
        <v>127</v>
      </c>
      <c r="C115" s="63"/>
      <c r="D115" s="63"/>
      <c r="E115" s="63" t="s">
        <v>128</v>
      </c>
      <c r="F115" s="63"/>
      <c r="G115" s="63" t="s">
        <v>129</v>
      </c>
      <c r="H115" s="63" t="s">
        <v>130</v>
      </c>
      <c r="I115" s="51"/>
      <c r="J115" s="51"/>
      <c r="K115" s="51"/>
      <c r="L115" s="51"/>
      <c r="M115" s="51"/>
      <c r="N115" s="65">
        <f>MEDIAN(E66:E75)</f>
        <v>74</v>
      </c>
      <c r="O115" s="65">
        <f>MEDIAN(E77:E86)</f>
        <v>73.5</v>
      </c>
      <c r="P115" s="65">
        <f>MEDIAN(E88:E97)</f>
        <v>73</v>
      </c>
      <c r="Q115" s="65">
        <f>MEDIAN(E99:E108)</f>
        <v>70.5</v>
      </c>
      <c r="R115" s="51"/>
      <c r="S115" s="66">
        <f>QUARTILE(E66:E75,1)</f>
        <v>71</v>
      </c>
      <c r="T115" s="66">
        <f>QUARTILE(E66:E75,3)</f>
        <v>79</v>
      </c>
      <c r="U115" s="67">
        <f>QUARTILE(E77:E86,1)</f>
        <v>69.5</v>
      </c>
      <c r="V115" s="67">
        <f>QUARTILE(E77:E86,3)</f>
        <v>80.25</v>
      </c>
      <c r="W115" s="68">
        <f>QUARTILE(E88:E97,1)</f>
        <v>69</v>
      </c>
      <c r="X115" s="68">
        <f>QUARTILE(E88:E97,3)</f>
        <v>77.75</v>
      </c>
      <c r="Y115" s="69">
        <f>QUARTILE(E99:E108,1)</f>
        <v>67.5</v>
      </c>
      <c r="Z115" s="69">
        <f>QUARTILE(E99:E108,3)</f>
        <v>74.25</v>
      </c>
    </row>
    <row r="116" spans="1:26" s="43" customFormat="1" x14ac:dyDescent="0.2">
      <c r="A116" t="s">
        <v>131</v>
      </c>
      <c r="B116" s="63" t="s">
        <v>132</v>
      </c>
      <c r="C116" s="63"/>
      <c r="D116" s="63"/>
      <c r="E116" s="63" t="s">
        <v>133</v>
      </c>
      <c r="F116" s="63"/>
      <c r="G116" s="63" t="s">
        <v>134</v>
      </c>
      <c r="H116" s="63" t="s">
        <v>135</v>
      </c>
      <c r="I116" s="51"/>
      <c r="J116" s="51"/>
      <c r="K116" s="51"/>
      <c r="L116" s="51"/>
      <c r="N116" s="65">
        <f>MEDIAN(I6:I25)</f>
        <v>22.768547633211526</v>
      </c>
      <c r="O116" s="65">
        <f>MEDIAN(I27:I46)</f>
        <v>25.614056212234388</v>
      </c>
      <c r="P116" s="65">
        <f>MEDIAN(I48:I72)</f>
        <v>27.358845456721728</v>
      </c>
      <c r="Q116" s="65">
        <f>MEDIAN(I74:I108)</f>
        <v>25.076193048107708</v>
      </c>
      <c r="R116" s="51"/>
      <c r="S116" s="73">
        <f>QUARTILE(I6:I25,1)</f>
        <v>20.122840398587925</v>
      </c>
      <c r="T116" s="73">
        <f>QUARTILE(I6:I25,3)</f>
        <v>25.29636588399816</v>
      </c>
      <c r="U116" s="74">
        <f>QUARTILE(I27:I46,1)</f>
        <v>23.638196424281229</v>
      </c>
      <c r="V116" s="74">
        <f>QUARTILE(I27:I46,3)</f>
        <v>27.519392580647605</v>
      </c>
      <c r="W116" s="75">
        <f>QUARTILE(I48:I72,1)</f>
        <v>24.435186668803073</v>
      </c>
      <c r="X116" s="75">
        <f>QUARTILE(I48:I72,3)</f>
        <v>29.061224489795919</v>
      </c>
      <c r="Y116" s="76">
        <f>QUARTILE(I74:I108,1)</f>
        <v>22.523370788024245</v>
      </c>
      <c r="Z116" s="76">
        <f>QUARTILE(I74:I108,3)</f>
        <v>26.778674137638092</v>
      </c>
    </row>
    <row r="117" spans="1:26" s="43" customFormat="1" x14ac:dyDescent="0.2">
      <c r="A117" t="s">
        <v>136</v>
      </c>
      <c r="B117" s="63" t="s">
        <v>137</v>
      </c>
      <c r="C117" s="63"/>
      <c r="D117" s="63"/>
      <c r="E117" s="63" t="s">
        <v>138</v>
      </c>
      <c r="F117" s="63"/>
      <c r="G117" s="63" t="s">
        <v>139</v>
      </c>
      <c r="H117" s="63" t="s">
        <v>140</v>
      </c>
      <c r="I117" s="51"/>
      <c r="J117" s="51"/>
      <c r="K117" s="51"/>
      <c r="L117" s="51"/>
      <c r="M117" s="51"/>
      <c r="N117" s="70">
        <f>MEDIAN(J6:J25)</f>
        <v>3.2008000000000001</v>
      </c>
      <c r="O117" s="70">
        <f>MEDIAN(J27:J46)</f>
        <v>3.4989999999999997</v>
      </c>
      <c r="P117" s="70">
        <f>MEDIAN(J48:J72)</f>
        <v>3.1791</v>
      </c>
      <c r="Q117" s="70">
        <f>MEDIAN(J74:J108)</f>
        <v>3.1075000000000004</v>
      </c>
      <c r="R117" s="51"/>
      <c r="S117" s="66">
        <f>QUARTILE(J6:J25,1)</f>
        <v>2.3695499999999998</v>
      </c>
      <c r="T117" s="66">
        <f>QUARTILE(J6:J25,3)</f>
        <v>3.3831000000000002</v>
      </c>
      <c r="U117" s="67">
        <f>QUARTILE(J27:J46,1)</f>
        <v>3.1483650000000001</v>
      </c>
      <c r="V117" s="67">
        <f>QUARTILE(J27:J46,3)</f>
        <v>3.8010999999999999</v>
      </c>
      <c r="W117" s="68">
        <f>QUARTILE(J48:J72,1)</f>
        <v>2.4996000000000005</v>
      </c>
      <c r="X117" s="68">
        <f>QUARTILE(J48:J72,3)</f>
        <v>3.6068000000000002</v>
      </c>
      <c r="Y117" s="69">
        <f>QUARTILE(J74:J108,1)</f>
        <v>2.59</v>
      </c>
      <c r="Z117" s="69">
        <f>QUARTILE(J74:J108,3)</f>
        <v>3.4263000000000003</v>
      </c>
    </row>
    <row r="118" spans="1:26" s="43" customFormat="1" x14ac:dyDescent="0.2">
      <c r="A118" t="s">
        <v>141</v>
      </c>
      <c r="B118" s="63" t="s">
        <v>142</v>
      </c>
      <c r="C118" s="63"/>
      <c r="D118" s="63"/>
      <c r="E118" s="63" t="s">
        <v>143</v>
      </c>
      <c r="F118" s="63"/>
      <c r="G118" s="63" t="s">
        <v>144</v>
      </c>
      <c r="H118" s="63" t="s">
        <v>145</v>
      </c>
      <c r="I118" s="51"/>
      <c r="J118" s="51"/>
      <c r="K118" s="51"/>
      <c r="L118" s="51"/>
      <c r="M118" s="51"/>
      <c r="N118" s="70">
        <f>MEDIAN(K6:K25)</f>
        <v>3.77</v>
      </c>
      <c r="O118" s="70">
        <f>MEDIAN(K27:K46)</f>
        <v>3.145</v>
      </c>
      <c r="P118" s="70">
        <f>MEDIAN(K48:K72)</f>
        <v>2.0029721226523627</v>
      </c>
      <c r="Q118" s="70">
        <f>MEDIAN(K74:K108)</f>
        <v>1.5728019699203983</v>
      </c>
      <c r="R118" s="51"/>
      <c r="S118" s="66">
        <f>QUARTILE(K6:K25,1)</f>
        <v>2.9025000000000007</v>
      </c>
      <c r="T118" s="66">
        <f>QUARTILE(K6:K25,3)</f>
        <v>4.2799999999999994</v>
      </c>
      <c r="U118" s="67">
        <f>QUARTILE(K27:K46,1)</f>
        <v>2.7975000000000003</v>
      </c>
      <c r="V118" s="67">
        <f>QUARTILE(K27:K46,3)</f>
        <v>3.4849999999999994</v>
      </c>
      <c r="W118" s="68">
        <f>QUARTILE(K48:K72,1)</f>
        <v>1.7515294665022623</v>
      </c>
      <c r="X118" s="68">
        <f>QUARTILE(K48:K72,3)</f>
        <v>2.537440787088264</v>
      </c>
      <c r="Y118" s="69">
        <f>QUARTILE(K74:K108,1)</f>
        <v>1.2959579743588336</v>
      </c>
      <c r="Z118" s="69">
        <f>QUARTILE(K74:K108,3)</f>
        <v>2.2091820322360265</v>
      </c>
    </row>
    <row r="119" spans="1:26" s="43" customFormat="1" x14ac:dyDescent="0.2"/>
    <row r="120" spans="1:26" s="43" customFormat="1" x14ac:dyDescent="0.2">
      <c r="N120" s="71" t="s">
        <v>147</v>
      </c>
      <c r="O120" s="72" t="s">
        <v>148</v>
      </c>
      <c r="P120" s="72" t="s">
        <v>149</v>
      </c>
      <c r="Q120" s="72" t="s">
        <v>150</v>
      </c>
    </row>
    <row r="121" spans="1:26" s="43" customFormat="1" x14ac:dyDescent="0.2"/>
    <row r="122" spans="1:26" s="43" customFormat="1" x14ac:dyDescent="0.2"/>
    <row r="123" spans="1:26" s="43" customFormat="1" x14ac:dyDescent="0.2"/>
    <row r="124" spans="1:26" s="43" customFormat="1" x14ac:dyDescent="0.2"/>
    <row r="125" spans="1:26" s="43" customFormat="1" x14ac:dyDescent="0.2"/>
    <row r="126" spans="1:26" s="43" customFormat="1" x14ac:dyDescent="0.2"/>
    <row r="127" spans="1:26" s="43" customFormat="1" x14ac:dyDescent="0.2"/>
    <row r="128" spans="1:26" s="43" customFormat="1" x14ac:dyDescent="0.2"/>
    <row r="129" s="43" customFormat="1" x14ac:dyDescent="0.2"/>
    <row r="130" s="43" customFormat="1" x14ac:dyDescent="0.2"/>
    <row r="131" s="43" customFormat="1" x14ac:dyDescent="0.2"/>
    <row r="132" s="43" customFormat="1" x14ac:dyDescent="0.2"/>
    <row r="133" s="43" customFormat="1" x14ac:dyDescent="0.2"/>
    <row r="134" s="43" customFormat="1" x14ac:dyDescent="0.2"/>
    <row r="135" s="43" customFormat="1" x14ac:dyDescent="0.2"/>
    <row r="136" s="43" customFormat="1" x14ac:dyDescent="0.2"/>
    <row r="137" s="43" customFormat="1" x14ac:dyDescent="0.2"/>
    <row r="138" s="43" customFormat="1" x14ac:dyDescent="0.2"/>
    <row r="139" s="43" customFormat="1" x14ac:dyDescent="0.2"/>
    <row r="140" s="43" customFormat="1" x14ac:dyDescent="0.2"/>
    <row r="141" s="43" customFormat="1" x14ac:dyDescent="0.2"/>
    <row r="142" s="43" customFormat="1" x14ac:dyDescent="0.2"/>
    <row r="143" s="43" customFormat="1" x14ac:dyDescent="0.2"/>
    <row r="144" s="43" customFormat="1" x14ac:dyDescent="0.2"/>
    <row r="145" s="43" customFormat="1" x14ac:dyDescent="0.2"/>
    <row r="146" s="43" customFormat="1" x14ac:dyDescent="0.2"/>
    <row r="147" s="43" customFormat="1" x14ac:dyDescent="0.2"/>
    <row r="148" s="43" customFormat="1" x14ac:dyDescent="0.2"/>
    <row r="149" s="43" customFormat="1" x14ac:dyDescent="0.2"/>
    <row r="150" s="43" customFormat="1" x14ac:dyDescent="0.2"/>
    <row r="151" s="43" customFormat="1" x14ac:dyDescent="0.2"/>
    <row r="152" s="43" customFormat="1" x14ac:dyDescent="0.2"/>
    <row r="153" s="43" customFormat="1" x14ac:dyDescent="0.2"/>
    <row r="154" s="43" customFormat="1" x14ac:dyDescent="0.2"/>
    <row r="155" s="43" customFormat="1" x14ac:dyDescent="0.2"/>
    <row r="156" s="43" customFormat="1" x14ac:dyDescent="0.2"/>
    <row r="157" s="43" customFormat="1" x14ac:dyDescent="0.2"/>
    <row r="158" s="43" customFormat="1" x14ac:dyDescent="0.2"/>
    <row r="159" s="43" customFormat="1" x14ac:dyDescent="0.2"/>
    <row r="160" s="43" customFormat="1" x14ac:dyDescent="0.2"/>
    <row r="161" s="43" customFormat="1" x14ac:dyDescent="0.2"/>
    <row r="162" s="43" customFormat="1" x14ac:dyDescent="0.2"/>
    <row r="163" s="43" customFormat="1" x14ac:dyDescent="0.2"/>
    <row r="164" s="43" customFormat="1" x14ac:dyDescent="0.2"/>
    <row r="165" s="43" customFormat="1" x14ac:dyDescent="0.2"/>
    <row r="166" s="43" customFormat="1" x14ac:dyDescent="0.2"/>
    <row r="167" s="43" customFormat="1" x14ac:dyDescent="0.2"/>
    <row r="168" s="43" customFormat="1" x14ac:dyDescent="0.2"/>
    <row r="169" s="43" customFormat="1" x14ac:dyDescent="0.2"/>
    <row r="170" s="43" customFormat="1" x14ac:dyDescent="0.2"/>
    <row r="171" s="43" customFormat="1" x14ac:dyDescent="0.2"/>
    <row r="172" s="43" customFormat="1" x14ac:dyDescent="0.2"/>
    <row r="173" s="43" customFormat="1" x14ac:dyDescent="0.2"/>
    <row r="174" s="43" customFormat="1" x14ac:dyDescent="0.2"/>
    <row r="175" s="43" customFormat="1" x14ac:dyDescent="0.2"/>
    <row r="176" s="43" customFormat="1" x14ac:dyDescent="0.2"/>
    <row r="177" s="43" customFormat="1" x14ac:dyDescent="0.2"/>
    <row r="178" s="43" customFormat="1" x14ac:dyDescent="0.2"/>
    <row r="179" s="43" customFormat="1" x14ac:dyDescent="0.2"/>
    <row r="180" s="43" customFormat="1" x14ac:dyDescent="0.2"/>
    <row r="181" s="43" customFormat="1" x14ac:dyDescent="0.2"/>
    <row r="182" s="43" customFormat="1" x14ac:dyDescent="0.2"/>
    <row r="183" s="43" customFormat="1" x14ac:dyDescent="0.2"/>
    <row r="184" s="43" customFormat="1" x14ac:dyDescent="0.2"/>
    <row r="185" s="43" customFormat="1" x14ac:dyDescent="0.2"/>
    <row r="186" s="43" customFormat="1" x14ac:dyDescent="0.2"/>
    <row r="187" s="43" customFormat="1" x14ac:dyDescent="0.2"/>
    <row r="188" s="43" customFormat="1" x14ac:dyDescent="0.2"/>
    <row r="189" s="43" customFormat="1" x14ac:dyDescent="0.2"/>
    <row r="190" s="43" customFormat="1" x14ac:dyDescent="0.2"/>
    <row r="191" s="43" customFormat="1" x14ac:dyDescent="0.2"/>
    <row r="192" s="43" customFormat="1" x14ac:dyDescent="0.2"/>
    <row r="193" s="43" customFormat="1" x14ac:dyDescent="0.2"/>
    <row r="194" s="43" customFormat="1" x14ac:dyDescent="0.2"/>
    <row r="195" s="43" customFormat="1" x14ac:dyDescent="0.2"/>
    <row r="196" s="43" customFormat="1" x14ac:dyDescent="0.2"/>
    <row r="197" s="43" customFormat="1" x14ac:dyDescent="0.2"/>
    <row r="198" s="43" customFormat="1" x14ac:dyDescent="0.2"/>
    <row r="199" s="43" customFormat="1" x14ac:dyDescent="0.2"/>
    <row r="200" s="43" customFormat="1" x14ac:dyDescent="0.2"/>
    <row r="201" s="43" customFormat="1" x14ac:dyDescent="0.2"/>
    <row r="202" s="43" customFormat="1" x14ac:dyDescent="0.2"/>
    <row r="203" s="43" customFormat="1" x14ac:dyDescent="0.2"/>
    <row r="204" s="43" customFormat="1" x14ac:dyDescent="0.2"/>
    <row r="205" s="43" customFormat="1" x14ac:dyDescent="0.2"/>
    <row r="206" s="43" customFormat="1" x14ac:dyDescent="0.2"/>
    <row r="207" s="43" customFormat="1" x14ac:dyDescent="0.2"/>
  </sheetData>
  <mergeCells count="2">
    <mergeCell ref="N110:Q110"/>
    <mergeCell ref="S110:V110"/>
  </mergeCells>
  <phoneticPr fontId="4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Ted Lerios</cp:lastModifiedBy>
  <cp:lastPrinted>2019-02-25T15:37:13Z</cp:lastPrinted>
  <dcterms:created xsi:type="dcterms:W3CDTF">1996-11-05T10:16:36Z</dcterms:created>
  <dcterms:modified xsi:type="dcterms:W3CDTF">2023-02-23T04:42:12Z</dcterms:modified>
</cp:coreProperties>
</file>