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Users\PabloCruzCano\Downloads\"/>
    </mc:Choice>
  </mc:AlternateContent>
  <xr:revisionPtr revIDLastSave="0" documentId="8_{24BCC14C-8DE3-4C5C-85A8-68C1C2B2A8E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H33" i="1"/>
  <c r="G29" i="1"/>
  <c r="G28" i="1"/>
  <c r="G27" i="1"/>
  <c r="G26" i="1"/>
  <c r="G25" i="1"/>
  <c r="G24" i="1"/>
  <c r="G23" i="1"/>
  <c r="G46" i="1"/>
  <c r="G45" i="1"/>
  <c r="G44" i="1"/>
  <c r="G54" i="1" s="1"/>
  <c r="H54" i="1" s="1"/>
  <c r="G43" i="1"/>
  <c r="G42" i="1"/>
  <c r="G41" i="1"/>
  <c r="G40" i="1"/>
  <c r="H18" i="1"/>
  <c r="G14" i="1"/>
  <c r="G55" i="1" l="1"/>
  <c r="H55" i="1" s="1"/>
  <c r="G51" i="1" l="1"/>
  <c r="H51" i="1" s="1"/>
  <c r="G57" i="1"/>
  <c r="H57" i="1" s="1"/>
  <c r="G53" i="1"/>
  <c r="H53" i="1" s="1"/>
  <c r="G58" i="1"/>
  <c r="H58" i="1" s="1"/>
  <c r="G56" i="1"/>
  <c r="H56" i="1" s="1"/>
  <c r="G52" i="1"/>
  <c r="H52" i="1" s="1"/>
  <c r="H59" i="1" l="1"/>
  <c r="H63" i="1" s="1"/>
</calcChain>
</file>

<file path=xl/sharedStrings.xml><?xml version="1.0" encoding="utf-8"?>
<sst xmlns="http://schemas.openxmlformats.org/spreadsheetml/2006/main" count="89" uniqueCount="83">
  <si>
    <t>ENCABEZADO</t>
  </si>
  <si>
    <t>DEVENGOS:</t>
  </si>
  <si>
    <t>1.- PERCEPCIONES SALARIALES</t>
  </si>
  <si>
    <t>1.1.- Salario base: ………………………………………………..</t>
  </si>
  <si>
    <t>1.2.- Complementos salariales</t>
  </si>
  <si>
    <t>2.- PERCEPCIONES NO SALARIALES:</t>
  </si>
  <si>
    <t>2.1.- Plus de transporte………………………..………………..</t>
  </si>
  <si>
    <t>TOTAL DEVENGOS ……………………………</t>
  </si>
  <si>
    <t>DEDUCCIONES:</t>
  </si>
  <si>
    <t>1.- APORTACIONES A LA SEGURIDAD SOCIAL</t>
  </si>
  <si>
    <t>1.1.- Contingencias comunes …………………………………..</t>
  </si>
  <si>
    <t>1.2.- Desempleo</t>
  </si>
  <si>
    <t>…………………………………………….</t>
  </si>
  <si>
    <t>1.3.- Formación profesional ……………………………………..</t>
  </si>
  <si>
    <t>1.4.- Horas extra fuerza mayor …………………………………</t>
  </si>
  <si>
    <t>1.5.- Otras horas extra …………………………………………..</t>
  </si>
  <si>
    <t>TOTAL APORTACIONES A LA SEGURIDAD SOCIAL</t>
  </si>
  <si>
    <t>2.- RETENCION IRPF: ……………………………………………………</t>
  </si>
  <si>
    <t>3.- ANTICIPOS …………………………………………………………….</t>
  </si>
  <si>
    <t>4.- VALOR PRODUCTOS EN ESPECIE ……………………………….</t>
  </si>
  <si>
    <t>5.- OTRAS DEDUCCIONES ……………………………………………..</t>
  </si>
  <si>
    <t>TOTAL DEDUCCIONES…………………………………………………..</t>
  </si>
  <si>
    <t>LÍQUIDO A PERCIBIR …………………………</t>
  </si>
  <si>
    <t>DETERMINACIÓN DE LAS BASES DE COTIZACIÓN Y BASE SUJETA A IRPF</t>
  </si>
  <si>
    <t>1.- BASE CONTINGENCIAS COMUNES</t>
  </si>
  <si>
    <t>…………….</t>
  </si>
  <si>
    <t>TOTAL: …………………………………………………….</t>
  </si>
  <si>
    <t>2.- BASE CONTINGENCIAS PROFESIONALES……..</t>
  </si>
  <si>
    <t>……………..</t>
  </si>
  <si>
    <t>3.- BASE COTIZACIÓN HORAS EXTRA FUERZA MAYOR………….</t>
  </si>
  <si>
    <t>4.- BASE COTIZACIÓN OTRAS HORAS EXTRA ……..</t>
  </si>
  <si>
    <t>……………………………..</t>
  </si>
  <si>
    <t>APORTACIONES DE LA EMPRESA A LA SEGURIDAD SOCIAL</t>
  </si>
  <si>
    <t>Tipo</t>
  </si>
  <si>
    <t>Base</t>
  </si>
  <si>
    <t>Cuota</t>
  </si>
  <si>
    <t>1.1.- Contingencias comunes ………………..</t>
  </si>
  <si>
    <t xml:space="preserve">1.2.- Desempleo      </t>
  </si>
  <si>
    <t>………………………….</t>
  </si>
  <si>
    <t>1.3.- Formación profesional …………………..</t>
  </si>
  <si>
    <t>1.4.- Horas extra fuerza mayor ………………</t>
  </si>
  <si>
    <t>1.5.- Otras horas extra   ………………………..</t>
  </si>
  <si>
    <t>1.6.- FOGASA  …………………………………..</t>
  </si>
  <si>
    <t>1.7.- Conting. Prof. IT. ………………………….</t>
  </si>
  <si>
    <t>1.8.- Conting. Prof. IMS ….…………………….</t>
  </si>
  <si>
    <t>TOTAL APORTACIONES DEL EMPRESARIO A LA SEG. SOCIAL=</t>
  </si>
  <si>
    <t>Tipo Contrato</t>
  </si>
  <si>
    <t>Grupo cotización a la SS</t>
  </si>
  <si>
    <t>Bases de cotización a la SS</t>
  </si>
  <si>
    <t xml:space="preserve">Mes </t>
  </si>
  <si>
    <t>Tarifa cotización IT e IMS según el CNAE</t>
  </si>
  <si>
    <t>5 (mensual)</t>
  </si>
  <si>
    <t>SALARIO:</t>
  </si>
  <si>
    <t>Salario base</t>
  </si>
  <si>
    <t>Horas extras de fuerza mayor</t>
  </si>
  <si>
    <t>nº de pagas extra * cuantía de pagas extra / 12</t>
  </si>
  <si>
    <t>BCCC*Tipo</t>
  </si>
  <si>
    <t>BCCP*Tipo</t>
  </si>
  <si>
    <t>BCCC + horas extra</t>
  </si>
  <si>
    <t>El tipo aplicable será el que figure en el enunciado</t>
  </si>
  <si>
    <t>Para trabajos de oficina (Cuadro II apartado a) según</t>
  </si>
  <si>
    <t>Tipo retención IRPF</t>
  </si>
  <si>
    <r>
      <t>BCCP*Tipo (</t>
    </r>
    <r>
      <rPr>
        <sz val="10"/>
        <rFont val="Arial"/>
        <family val="2"/>
      </rPr>
      <t>si el contrato es indefinido el tipo no es el mismo que si es uno temporal)</t>
    </r>
  </si>
  <si>
    <t xml:space="preserve">Tipo </t>
  </si>
  <si>
    <t>Si el contrato es indefinido el tipo no es el mismo que si es uno temporal</t>
  </si>
  <si>
    <t>1.2.2.- Horas extraordinarias fuerza mayor.…………</t>
  </si>
  <si>
    <t>plus transporte</t>
  </si>
  <si>
    <t xml:space="preserve">1.1.- Remuneración mensual </t>
  </si>
  <si>
    <t xml:space="preserve">1.2.- Prorrata de pagas extra </t>
  </si>
  <si>
    <t>5.- BASE SUJETA A RETENCIÓN IRPF</t>
  </si>
  <si>
    <t>…………………</t>
  </si>
  <si>
    <t>2.2.- …..................................................................................</t>
  </si>
  <si>
    <t>Percepciones salariales sin horas  extra (si las hay) ni pagas extra (si las hay) + plus transporte</t>
  </si>
  <si>
    <r>
      <t xml:space="preserve">Consultar los tipos % en la página de la SS </t>
    </r>
    <r>
      <rPr>
        <sz val="11"/>
        <color rgb="FF0070C0"/>
        <rFont val="Calibri"/>
        <family val="2"/>
        <scheme val="minor"/>
      </rPr>
      <t>https://www.seg-social.es/wps/portal/wss/internet/Trabajadores/CotizacionRecaudacionTrabajadores/36537</t>
    </r>
  </si>
  <si>
    <r>
      <t xml:space="preserve">En tanto no diga otra cosa será igual a </t>
    </r>
    <r>
      <rPr>
        <sz val="11"/>
        <color rgb="FFFF0000"/>
        <rFont val="Calibri"/>
        <family val="2"/>
        <scheme val="minor"/>
      </rPr>
      <t>TOTAL DEVENGOS</t>
    </r>
  </si>
  <si>
    <t>Plus PRODUCTIVIDAD</t>
  </si>
  <si>
    <t>Otras horas extraordinarias</t>
  </si>
  <si>
    <r>
      <t xml:space="preserve">Anualmente cobra dos pagas extra de </t>
    </r>
    <r>
      <rPr>
        <sz val="12"/>
        <color rgb="FFFF0000"/>
        <rFont val="Times New Roman"/>
        <family val="1"/>
      </rPr>
      <t>SALARIO BASE</t>
    </r>
    <r>
      <rPr>
        <sz val="12"/>
        <color rgb="FF0070C0"/>
        <rFont val="Times New Roman"/>
        <family val="1"/>
      </rPr>
      <t xml:space="preserve"> cada una. La de verano la cobra en la nómina del mes de junio y la de Navidad en la de diciembre.</t>
    </r>
  </si>
  <si>
    <t>1.2.1.- Plus de PRODUCTIVIDAD…………………</t>
  </si>
  <si>
    <t>1,2,3.- Otras horas extraordinarias…………………</t>
  </si>
  <si>
    <t>JUNIO</t>
  </si>
  <si>
    <t>1.2.4.- Paga extraordinaria de VERANO …...............</t>
  </si>
  <si>
    <t>indefinido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</si>
</sst>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10"/>
      <name val="Arial"/>
    </font>
    <font>
      <sz val="10"/>
      <color rgb="FFFF000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FF0000"/>
      <name val="Times New Roman"/>
      <family val="1"/>
    </font>
    <font>
      <sz val="12"/>
      <color rgb="FF0070C0"/>
      <name val="Times New Roman"/>
      <family val="1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3" fillId="0" borderId="6" xfId="0" applyFont="1" applyBorder="1"/>
    <xf numFmtId="0" fontId="0" fillId="0" borderId="7" xfId="0" applyBorder="1"/>
    <xf numFmtId="17" fontId="0" fillId="0" borderId="0" xfId="0" applyNumberFormat="1"/>
    <xf numFmtId="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8" fontId="2" fillId="0" borderId="0" xfId="0" applyNumberFormat="1" applyFont="1"/>
    <xf numFmtId="0" fontId="2" fillId="0" borderId="7" xfId="0" applyFont="1" applyBorder="1"/>
    <xf numFmtId="8" fontId="2" fillId="0" borderId="7" xfId="0" applyNumberFormat="1" applyFont="1" applyBorder="1"/>
    <xf numFmtId="10" fontId="0" fillId="0" borderId="0" xfId="0" applyNumberFormat="1" applyAlignment="1">
      <alignment horizontal="center"/>
    </xf>
    <xf numFmtId="0" fontId="5" fillId="0" borderId="0" xfId="0" applyFon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44" fontId="2" fillId="0" borderId="0" xfId="0" applyNumberFormat="1" applyFont="1"/>
    <xf numFmtId="44" fontId="0" fillId="0" borderId="0" xfId="0" applyNumberFormat="1"/>
    <xf numFmtId="8" fontId="6" fillId="0" borderId="0" xfId="0" applyNumberFormat="1" applyFont="1"/>
    <xf numFmtId="8" fontId="6" fillId="0" borderId="7" xfId="0" applyNumberFormat="1" applyFont="1" applyBorder="1"/>
    <xf numFmtId="0" fontId="7" fillId="0" borderId="0" xfId="0" applyFont="1"/>
    <xf numFmtId="8" fontId="0" fillId="0" borderId="0" xfId="1" applyNumberFormat="1" applyFont="1"/>
    <xf numFmtId="0" fontId="8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0" fillId="0" borderId="0" xfId="2"/>
    <xf numFmtId="0" fontId="10" fillId="0" borderId="0" xfId="2" applyBorder="1"/>
    <xf numFmtId="6" fontId="11" fillId="0" borderId="0" xfId="0" applyNumberFormat="1" applyFont="1" applyAlignment="1">
      <alignment vertical="center"/>
    </xf>
    <xf numFmtId="9" fontId="1" fillId="0" borderId="7" xfId="0" applyNumberFormat="1" applyFont="1" applyBorder="1" applyAlignment="1">
      <alignment horizontal="center"/>
    </xf>
    <xf numFmtId="0" fontId="12" fillId="0" borderId="0" xfId="0" applyFont="1" applyAlignment="1">
      <alignment vertical="center"/>
    </xf>
    <xf numFmtId="0" fontId="13" fillId="0" borderId="8" xfId="0" applyFont="1" applyBorder="1"/>
    <xf numFmtId="9" fontId="1" fillId="0" borderId="0" xfId="0" applyNumberFormat="1" applyFont="1" applyAlignment="1">
      <alignment horizontal="center"/>
    </xf>
  </cellXfs>
  <cellStyles count="3">
    <cellStyle name="Euro" xfId="1" xr:uid="{00000000-0005-0000-0000-000000000000}"/>
    <cellStyle name="Hipervíncul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g-social.es/wps/wcm/connect/wss/c02a30b4-b770-4b70-bca6-603d39c8e9bd/Tarifa+primas+RDley+28_2018.pdf?MOD=AJPERES" TargetMode="External"/><Relationship Id="rId2" Type="http://schemas.openxmlformats.org/officeDocument/2006/relationships/hyperlink" Target="https://www.seg-social.es/wps/wcm/connect/wss/c02a30b4-b770-4b70-bca6-603d39c8e9bd/Tarifa+primas+RDley+28_2018.pdf?MOD=AJPERES" TargetMode="External"/><Relationship Id="rId1" Type="http://schemas.openxmlformats.org/officeDocument/2006/relationships/hyperlink" Target="https://www.seg-social.es/wps/portal/wss/internet/Trabajadores/CotizacionRecaudacionTrabajadores/36537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zoomScaleNormal="100" workbookViewId="0">
      <selection activeCell="I49" sqref="I49"/>
    </sheetView>
  </sheetViews>
  <sheetFormatPr baseColWidth="10" defaultRowHeight="14.5" x14ac:dyDescent="0.35"/>
  <cols>
    <col min="8" max="8" width="16.81640625" customWidth="1"/>
    <col min="10" max="10" width="32.453125" customWidth="1"/>
  </cols>
  <sheetData>
    <row r="1" spans="1:11" ht="18" x14ac:dyDescent="0.4">
      <c r="A1" s="1"/>
      <c r="B1" s="2"/>
      <c r="C1" s="2"/>
      <c r="D1" s="3" t="s">
        <v>0</v>
      </c>
      <c r="E1" s="2"/>
      <c r="F1" s="2"/>
      <c r="G1" s="2"/>
      <c r="H1" s="4"/>
      <c r="I1" s="30" t="s">
        <v>52</v>
      </c>
    </row>
    <row r="2" spans="1:11" ht="18" x14ac:dyDescent="0.4">
      <c r="A2" s="5" t="s">
        <v>46</v>
      </c>
      <c r="C2" s="30" t="s">
        <v>82</v>
      </c>
      <c r="D2" s="3"/>
      <c r="H2" s="6"/>
      <c r="J2" s="36" t="s">
        <v>53</v>
      </c>
      <c r="K2" s="34">
        <v>1750</v>
      </c>
    </row>
    <row r="3" spans="1:11" ht="15.5" x14ac:dyDescent="0.35">
      <c r="A3" t="s">
        <v>47</v>
      </c>
      <c r="C3" s="31" t="s">
        <v>51</v>
      </c>
      <c r="D3" s="32" t="s">
        <v>48</v>
      </c>
      <c r="H3" s="6"/>
      <c r="J3" s="36" t="s">
        <v>75</v>
      </c>
      <c r="K3" s="34">
        <v>170</v>
      </c>
    </row>
    <row r="4" spans="1:11" ht="15.5" x14ac:dyDescent="0.35">
      <c r="A4" t="s">
        <v>49</v>
      </c>
      <c r="C4" s="30" t="s">
        <v>80</v>
      </c>
      <c r="H4" s="6"/>
      <c r="J4" s="36" t="s">
        <v>54</v>
      </c>
      <c r="K4" s="34">
        <v>90</v>
      </c>
    </row>
    <row r="5" spans="1:11" ht="16" thickBot="1" x14ac:dyDescent="0.4">
      <c r="A5" s="7" t="s">
        <v>61</v>
      </c>
      <c r="B5" s="8"/>
      <c r="C5" s="35">
        <v>0.16</v>
      </c>
      <c r="D5" s="8"/>
      <c r="E5" s="8"/>
      <c r="F5" s="8"/>
      <c r="G5" s="8"/>
      <c r="H5" s="37" t="s">
        <v>80</v>
      </c>
      <c r="J5" s="36" t="s">
        <v>76</v>
      </c>
      <c r="K5" s="34">
        <v>100</v>
      </c>
    </row>
    <row r="6" spans="1:11" ht="7.5" customHeight="1" x14ac:dyDescent="0.35">
      <c r="G6" s="9"/>
    </row>
    <row r="7" spans="1:11" ht="18" x14ac:dyDescent="0.4">
      <c r="A7" s="3" t="s">
        <v>1</v>
      </c>
      <c r="J7" s="36" t="s">
        <v>66</v>
      </c>
      <c r="K7" s="34">
        <v>50</v>
      </c>
    </row>
    <row r="8" spans="1:11" ht="15.5" x14ac:dyDescent="0.35">
      <c r="A8" t="s">
        <v>2</v>
      </c>
      <c r="J8" s="36" t="s">
        <v>77</v>
      </c>
    </row>
    <row r="9" spans="1:11" ht="15.5" x14ac:dyDescent="0.35">
      <c r="B9" t="s">
        <v>3</v>
      </c>
      <c r="G9" s="10">
        <v>1750</v>
      </c>
      <c r="J9" s="36"/>
    </row>
    <row r="10" spans="1:11" x14ac:dyDescent="0.35">
      <c r="B10" t="s">
        <v>4</v>
      </c>
      <c r="G10" s="11"/>
    </row>
    <row r="11" spans="1:11" x14ac:dyDescent="0.35">
      <c r="C11" t="s">
        <v>78</v>
      </c>
      <c r="G11" s="10">
        <v>170</v>
      </c>
    </row>
    <row r="12" spans="1:11" x14ac:dyDescent="0.35">
      <c r="C12" s="12" t="s">
        <v>65</v>
      </c>
      <c r="G12" s="10">
        <v>90</v>
      </c>
    </row>
    <row r="13" spans="1:11" x14ac:dyDescent="0.35">
      <c r="C13" s="12" t="s">
        <v>79</v>
      </c>
      <c r="G13" s="10">
        <v>100</v>
      </c>
    </row>
    <row r="14" spans="1:11" x14ac:dyDescent="0.35">
      <c r="C14" s="12" t="s">
        <v>81</v>
      </c>
      <c r="G14" s="10">
        <f>K2</f>
        <v>1750</v>
      </c>
    </row>
    <row r="15" spans="1:11" x14ac:dyDescent="0.35">
      <c r="A15" t="s">
        <v>5</v>
      </c>
      <c r="G15" s="13"/>
    </row>
    <row r="16" spans="1:11" x14ac:dyDescent="0.35">
      <c r="B16" s="12" t="s">
        <v>6</v>
      </c>
      <c r="G16" s="10">
        <v>50</v>
      </c>
    </row>
    <row r="17" spans="1:8" x14ac:dyDescent="0.35">
      <c r="B17" t="s">
        <v>71</v>
      </c>
      <c r="G17" s="11"/>
    </row>
    <row r="18" spans="1:8" ht="18" x14ac:dyDescent="0.4">
      <c r="C18" s="3" t="s">
        <v>7</v>
      </c>
      <c r="H18" s="14">
        <f>G9+G11+G12+G13+G16+G14</f>
        <v>3910</v>
      </c>
    </row>
    <row r="19" spans="1:8" ht="7.5" customHeight="1" thickBot="1" x14ac:dyDescent="0.45">
      <c r="A19" s="8"/>
      <c r="B19" s="8"/>
      <c r="C19" s="15"/>
      <c r="D19" s="8"/>
      <c r="E19" s="8"/>
      <c r="F19" s="8"/>
      <c r="G19" s="8"/>
      <c r="H19" s="16"/>
    </row>
    <row r="20" spans="1:8" ht="6.75" customHeight="1" x14ac:dyDescent="0.35"/>
    <row r="21" spans="1:8" ht="18" x14ac:dyDescent="0.4">
      <c r="A21" s="3" t="s">
        <v>8</v>
      </c>
      <c r="H21" s="30" t="s">
        <v>73</v>
      </c>
    </row>
    <row r="22" spans="1:8" x14ac:dyDescent="0.35">
      <c r="A22" t="s">
        <v>9</v>
      </c>
      <c r="F22" s="20" t="s">
        <v>63</v>
      </c>
      <c r="G22" s="20" t="s">
        <v>35</v>
      </c>
    </row>
    <row r="23" spans="1:8" x14ac:dyDescent="0.35">
      <c r="B23" t="s">
        <v>10</v>
      </c>
      <c r="F23" s="17">
        <v>4.7E-2</v>
      </c>
      <c r="G23" s="21">
        <f>G42*F23</f>
        <v>106.29833333333333</v>
      </c>
      <c r="H23" s="18" t="s">
        <v>56</v>
      </c>
    </row>
    <row r="24" spans="1:8" x14ac:dyDescent="0.35">
      <c r="B24" t="s">
        <v>11</v>
      </c>
      <c r="D24" t="s">
        <v>12</v>
      </c>
      <c r="F24" s="29">
        <v>1.55E-2</v>
      </c>
      <c r="G24" s="21">
        <f>G43*F24</f>
        <v>38.000833333333333</v>
      </c>
      <c r="H24" s="18" t="s">
        <v>62</v>
      </c>
    </row>
    <row r="25" spans="1:8" x14ac:dyDescent="0.35">
      <c r="B25" t="s">
        <v>13</v>
      </c>
      <c r="F25" s="17">
        <v>1E-3</v>
      </c>
      <c r="G25" s="21">
        <f>G43*F25</f>
        <v>2.4516666666666667</v>
      </c>
      <c r="H25" s="18" t="s">
        <v>57</v>
      </c>
    </row>
    <row r="26" spans="1:8" x14ac:dyDescent="0.35">
      <c r="B26" t="s">
        <v>14</v>
      </c>
      <c r="F26" s="19">
        <v>0.02</v>
      </c>
      <c r="G26" s="21">
        <f>G44*F26</f>
        <v>1.8</v>
      </c>
    </row>
    <row r="27" spans="1:8" x14ac:dyDescent="0.35">
      <c r="B27" t="s">
        <v>15</v>
      </c>
      <c r="F27" s="17">
        <v>4.7E-2</v>
      </c>
      <c r="G27" s="21">
        <f>G45*F27</f>
        <v>4.7</v>
      </c>
    </row>
    <row r="28" spans="1:8" x14ac:dyDescent="0.35">
      <c r="C28" t="s">
        <v>16</v>
      </c>
      <c r="G28" s="21">
        <f>G23+G24+G25+G26+G27</f>
        <v>153.25083333333333</v>
      </c>
    </row>
    <row r="29" spans="1:8" x14ac:dyDescent="0.35">
      <c r="A29" t="s">
        <v>17</v>
      </c>
      <c r="F29" s="38">
        <v>0.16</v>
      </c>
      <c r="G29" s="21">
        <f>G46*F29</f>
        <v>625.6</v>
      </c>
      <c r="H29" s="30" t="s">
        <v>59</v>
      </c>
    </row>
    <row r="30" spans="1:8" x14ac:dyDescent="0.35">
      <c r="A30" t="s">
        <v>18</v>
      </c>
      <c r="G30">
        <v>0</v>
      </c>
    </row>
    <row r="31" spans="1:8" x14ac:dyDescent="0.35">
      <c r="A31" t="s">
        <v>19</v>
      </c>
      <c r="G31">
        <v>0</v>
      </c>
    </row>
    <row r="32" spans="1:8" x14ac:dyDescent="0.35">
      <c r="A32" t="s">
        <v>20</v>
      </c>
      <c r="G32">
        <v>0</v>
      </c>
    </row>
    <row r="33" spans="1:8" ht="20" x14ac:dyDescent="0.4">
      <c r="C33" t="s">
        <v>21</v>
      </c>
      <c r="H33" s="24">
        <f>G28+G29</f>
        <v>778.85083333333341</v>
      </c>
    </row>
    <row r="35" spans="1:8" ht="20" x14ac:dyDescent="0.4">
      <c r="C35" s="3" t="s">
        <v>22</v>
      </c>
      <c r="H35" s="24">
        <f>H18-H33</f>
        <v>3131.1491666666666</v>
      </c>
    </row>
    <row r="36" spans="1:8" ht="7.5" customHeight="1" thickBot="1" x14ac:dyDescent="0.45">
      <c r="A36" s="8"/>
      <c r="B36" s="8"/>
      <c r="C36" s="15"/>
      <c r="D36" s="8"/>
      <c r="E36" s="8"/>
      <c r="F36" s="8"/>
      <c r="G36" s="8"/>
      <c r="H36" s="25"/>
    </row>
    <row r="37" spans="1:8" ht="6" customHeight="1" x14ac:dyDescent="0.35"/>
    <row r="38" spans="1:8" ht="15.5" x14ac:dyDescent="0.35">
      <c r="A38" s="26" t="s">
        <v>23</v>
      </c>
    </row>
    <row r="39" spans="1:8" x14ac:dyDescent="0.35">
      <c r="A39" t="s">
        <v>24</v>
      </c>
    </row>
    <row r="40" spans="1:8" x14ac:dyDescent="0.35">
      <c r="B40" s="12" t="s">
        <v>67</v>
      </c>
      <c r="F40" s="12" t="s">
        <v>25</v>
      </c>
      <c r="G40" s="27">
        <f>G9+G11+G16</f>
        <v>1970</v>
      </c>
      <c r="H40" s="30" t="s">
        <v>72</v>
      </c>
    </row>
    <row r="41" spans="1:8" x14ac:dyDescent="0.35">
      <c r="B41" s="12" t="s">
        <v>68</v>
      </c>
      <c r="F41" s="12" t="s">
        <v>25</v>
      </c>
      <c r="G41" s="27">
        <f>2*G9/12</f>
        <v>291.66666666666669</v>
      </c>
      <c r="H41" s="30" t="s">
        <v>55</v>
      </c>
    </row>
    <row r="42" spans="1:8" x14ac:dyDescent="0.35">
      <c r="C42" t="s">
        <v>26</v>
      </c>
      <c r="G42" s="27">
        <f>G40+G41</f>
        <v>2261.6666666666665</v>
      </c>
    </row>
    <row r="43" spans="1:8" x14ac:dyDescent="0.35">
      <c r="A43" t="s">
        <v>27</v>
      </c>
      <c r="F43" t="s">
        <v>28</v>
      </c>
      <c r="G43" s="27">
        <f>G42+G12+G13</f>
        <v>2451.6666666666665</v>
      </c>
      <c r="H43" s="18" t="s">
        <v>58</v>
      </c>
    </row>
    <row r="44" spans="1:8" x14ac:dyDescent="0.35">
      <c r="A44" t="s">
        <v>29</v>
      </c>
      <c r="F44" t="s">
        <v>70</v>
      </c>
      <c r="G44" s="27">
        <f>G12</f>
        <v>90</v>
      </c>
    </row>
    <row r="45" spans="1:8" x14ac:dyDescent="0.35">
      <c r="A45" t="s">
        <v>30</v>
      </c>
      <c r="F45" t="s">
        <v>28</v>
      </c>
      <c r="G45" s="27">
        <f>G13</f>
        <v>100</v>
      </c>
    </row>
    <row r="46" spans="1:8" x14ac:dyDescent="0.35">
      <c r="A46" t="s">
        <v>69</v>
      </c>
      <c r="E46" t="s">
        <v>31</v>
      </c>
      <c r="G46" s="27">
        <f>H18</f>
        <v>3910</v>
      </c>
      <c r="H46" t="s">
        <v>74</v>
      </c>
    </row>
    <row r="47" spans="1:8" ht="7.5" customHeight="1" thickBot="1" x14ac:dyDescent="0.4">
      <c r="A47" s="8"/>
      <c r="B47" s="8"/>
      <c r="C47" s="8"/>
      <c r="D47" s="8"/>
      <c r="E47" s="8"/>
      <c r="F47" s="8"/>
      <c r="G47" s="8"/>
      <c r="H47" s="8"/>
    </row>
    <row r="48" spans="1:8" ht="6" customHeight="1" x14ac:dyDescent="0.35"/>
    <row r="49" spans="1:12" ht="15.5" x14ac:dyDescent="0.35">
      <c r="A49" s="26" t="s">
        <v>32</v>
      </c>
    </row>
    <row r="50" spans="1:12" ht="15.5" x14ac:dyDescent="0.35">
      <c r="A50" s="26"/>
      <c r="F50" s="28" t="s">
        <v>33</v>
      </c>
      <c r="G50" s="28" t="s">
        <v>34</v>
      </c>
      <c r="H50" s="28" t="s">
        <v>35</v>
      </c>
    </row>
    <row r="51" spans="1:12" x14ac:dyDescent="0.35">
      <c r="B51" t="s">
        <v>36</v>
      </c>
      <c r="F51" s="17">
        <v>0.23599999999999999</v>
      </c>
      <c r="G51" s="23">
        <f>G42</f>
        <v>2261.6666666666665</v>
      </c>
      <c r="H51" s="23">
        <f>G51*F51</f>
        <v>533.75333333333322</v>
      </c>
    </row>
    <row r="52" spans="1:12" x14ac:dyDescent="0.35">
      <c r="B52" t="s">
        <v>37</v>
      </c>
      <c r="D52" t="s">
        <v>38</v>
      </c>
      <c r="F52" s="29">
        <v>5.5E-2</v>
      </c>
      <c r="G52" s="23">
        <f>G43</f>
        <v>2451.6666666666665</v>
      </c>
      <c r="H52" s="23">
        <f t="shared" ref="H52:H58" si="0">G52*F52</f>
        <v>134.84166666666667</v>
      </c>
      <c r="I52" s="30" t="s">
        <v>64</v>
      </c>
    </row>
    <row r="53" spans="1:12" x14ac:dyDescent="0.35">
      <c r="B53" t="s">
        <v>39</v>
      </c>
      <c r="F53" s="17">
        <v>6.0000000000000001E-3</v>
      </c>
      <c r="G53" s="23">
        <f>G43</f>
        <v>2451.6666666666665</v>
      </c>
      <c r="H53" s="23">
        <f t="shared" si="0"/>
        <v>14.709999999999999</v>
      </c>
    </row>
    <row r="54" spans="1:12" x14ac:dyDescent="0.35">
      <c r="B54" t="s">
        <v>40</v>
      </c>
      <c r="F54" s="17">
        <v>0.12</v>
      </c>
      <c r="G54">
        <f>G44</f>
        <v>90</v>
      </c>
      <c r="H54" s="23">
        <f t="shared" si="0"/>
        <v>10.799999999999999</v>
      </c>
    </row>
    <row r="55" spans="1:12" x14ac:dyDescent="0.35">
      <c r="B55" t="s">
        <v>41</v>
      </c>
      <c r="F55" s="17">
        <v>0.23599999999999999</v>
      </c>
      <c r="G55">
        <f>G45</f>
        <v>100</v>
      </c>
      <c r="H55" s="23">
        <f t="shared" si="0"/>
        <v>23.599999999999998</v>
      </c>
    </row>
    <row r="56" spans="1:12" x14ac:dyDescent="0.35">
      <c r="B56" t="s">
        <v>42</v>
      </c>
      <c r="F56" s="17">
        <v>2E-3</v>
      </c>
      <c r="G56" s="23">
        <f>G43</f>
        <v>2451.6666666666665</v>
      </c>
      <c r="H56" s="23">
        <f t="shared" si="0"/>
        <v>4.9033333333333333</v>
      </c>
    </row>
    <row r="57" spans="1:12" x14ac:dyDescent="0.35">
      <c r="B57" t="s">
        <v>43</v>
      </c>
      <c r="F57" s="29">
        <v>8.0000000000000002E-3</v>
      </c>
      <c r="G57" s="23">
        <f>G43</f>
        <v>2451.6666666666665</v>
      </c>
      <c r="H57" s="23">
        <f t="shared" si="0"/>
        <v>19.613333333333333</v>
      </c>
      <c r="I57" s="30" t="s">
        <v>60</v>
      </c>
      <c r="L57" s="33" t="s">
        <v>50</v>
      </c>
    </row>
    <row r="58" spans="1:12" x14ac:dyDescent="0.35">
      <c r="B58" t="s">
        <v>44</v>
      </c>
      <c r="F58" s="29">
        <v>7.0000000000000001E-3</v>
      </c>
      <c r="G58" s="23">
        <f>G43</f>
        <v>2451.6666666666665</v>
      </c>
      <c r="H58" s="23">
        <f t="shared" si="0"/>
        <v>17.161666666666665</v>
      </c>
      <c r="I58" s="30" t="s">
        <v>60</v>
      </c>
      <c r="L58" s="33" t="s">
        <v>50</v>
      </c>
    </row>
    <row r="59" spans="1:12" ht="18" x14ac:dyDescent="0.4">
      <c r="C59" s="12" t="s">
        <v>45</v>
      </c>
      <c r="H59" s="22">
        <f>SUM(H51:H58)</f>
        <v>759.38333333333321</v>
      </c>
    </row>
    <row r="63" spans="1:12" x14ac:dyDescent="0.35">
      <c r="H63" s="23">
        <f>H59+G28</f>
        <v>912.63416666666649</v>
      </c>
    </row>
  </sheetData>
  <hyperlinks>
    <hyperlink ref="D3" r:id="rId1" xr:uid="{00000000-0004-0000-0000-000000000000}"/>
    <hyperlink ref="L57" r:id="rId2" xr:uid="{00000000-0004-0000-0000-000001000000}"/>
    <hyperlink ref="L58" r:id="rId3" xr:uid="{00000000-0004-0000-0000-00000200000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Pablo Cruz Cano</cp:lastModifiedBy>
  <dcterms:created xsi:type="dcterms:W3CDTF">2023-01-30T18:01:38Z</dcterms:created>
  <dcterms:modified xsi:type="dcterms:W3CDTF">2023-02-08T12:25:17Z</dcterms:modified>
</cp:coreProperties>
</file>