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8440" yWindow="260" windowWidth="25600" windowHeight="16060"/>
  </bookViews>
  <sheets>
    <sheet name="poids moyen" sheetId="1" r:id="rId1"/>
    <sheet name="test Inanition" sheetId="2" r:id="rId2"/>
    <sheet name="mesures mortalité pupo-larvaire" sheetId="3" r:id="rId3"/>
    <sheet name="EsperancedeVie OBSOLETE" sheetId="4" r:id="rId4"/>
    <sheet name="longevité 1OBSOLETE" sheetId="5" r:id="rId5"/>
    <sheet name="longevité 2 OBSOLETE" sheetId="6" r:id="rId6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29" hidden="1">#REF!</definedName>
    <definedName name="_xlchart.v1.3" hidden="1">#REF!</definedName>
    <definedName name="_xlchart.v1.30" hidden="1">#REF!</definedName>
    <definedName name="_xlchart.v1.31" hidden="1">#REF!</definedName>
    <definedName name="_xlchart.v1.32" hidden="1">#REF!</definedName>
    <definedName name="_xlchart.v1.33" hidden="1">#REF!</definedName>
    <definedName name="_xlchart.v1.34" hidden="1">#REF!</definedName>
    <definedName name="_xlchart.v1.35" hidden="1">#REF!</definedName>
    <definedName name="_xlchart.v1.36" hidden="1">#REF!</definedName>
    <definedName name="_xlchart.v1.37" hidden="1">#REF!</definedName>
    <definedName name="_xlchart.v1.38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40001" iterateCount="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3" l="1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T15" i="3"/>
  <c r="U15" i="3"/>
  <c r="V15" i="3"/>
  <c r="S15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N15" i="3"/>
  <c r="O15" i="3"/>
  <c r="P15" i="3"/>
  <c r="M15" i="3"/>
  <c r="P22" i="1"/>
  <c r="Q22" i="1"/>
  <c r="R22" i="1"/>
  <c r="O22" i="1"/>
  <c r="K22" i="1"/>
  <c r="L22" i="1"/>
  <c r="M22" i="1"/>
  <c r="J21" i="1"/>
  <c r="J22" i="1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AA106" i="6"/>
  <c r="B107" i="6"/>
  <c r="R107" i="6"/>
  <c r="AA107" i="6"/>
  <c r="B108" i="6"/>
  <c r="R108" i="6"/>
  <c r="AA108" i="6"/>
  <c r="B109" i="6"/>
  <c r="R109" i="6"/>
  <c r="AA109" i="6"/>
  <c r="B110" i="6"/>
  <c r="R110" i="6"/>
  <c r="AA110" i="6"/>
  <c r="B111" i="6"/>
  <c r="R111" i="6"/>
  <c r="AA111" i="6"/>
  <c r="B112" i="6"/>
  <c r="R112" i="6"/>
  <c r="AA112" i="6"/>
  <c r="B113" i="6"/>
  <c r="R113" i="6"/>
  <c r="AA113" i="6"/>
  <c r="B114" i="6"/>
  <c r="R114" i="6"/>
  <c r="AA114" i="6"/>
  <c r="B115" i="6"/>
  <c r="R115" i="6"/>
  <c r="AA115" i="6"/>
  <c r="B116" i="6"/>
  <c r="R116" i="6"/>
  <c r="AA116" i="6"/>
  <c r="B117" i="6"/>
  <c r="R117" i="6"/>
  <c r="AA117" i="6"/>
  <c r="B118" i="6"/>
  <c r="R118" i="6"/>
  <c r="AA118" i="6"/>
  <c r="B119" i="6"/>
  <c r="R119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Z131" i="6"/>
  <c r="Y131" i="6"/>
  <c r="X131" i="6"/>
  <c r="W131" i="6"/>
  <c r="V131" i="6"/>
  <c r="U131" i="6"/>
  <c r="T131" i="6"/>
  <c r="Z130" i="6"/>
  <c r="Y130" i="6"/>
  <c r="X130" i="6"/>
  <c r="W130" i="6"/>
  <c r="V130" i="6"/>
  <c r="U130" i="6"/>
  <c r="T130" i="6"/>
  <c r="Z129" i="6"/>
  <c r="Y129" i="6"/>
  <c r="X129" i="6"/>
  <c r="W129" i="6"/>
  <c r="V129" i="6"/>
  <c r="U129" i="6"/>
  <c r="T129" i="6"/>
  <c r="Z128" i="6"/>
  <c r="Y128" i="6"/>
  <c r="X128" i="6"/>
  <c r="W128" i="6"/>
  <c r="V128" i="6"/>
  <c r="U128" i="6"/>
  <c r="T128" i="6"/>
  <c r="Z127" i="6"/>
  <c r="Y127" i="6"/>
  <c r="X127" i="6"/>
  <c r="W127" i="6"/>
  <c r="V127" i="6"/>
  <c r="U127" i="6"/>
  <c r="T127" i="6"/>
  <c r="Z126" i="6"/>
  <c r="Y126" i="6"/>
  <c r="X126" i="6"/>
  <c r="W126" i="6"/>
  <c r="V126" i="6"/>
  <c r="U126" i="6"/>
  <c r="T126" i="6"/>
  <c r="Z125" i="6"/>
  <c r="Y125" i="6"/>
  <c r="X125" i="6"/>
  <c r="W125" i="6"/>
  <c r="V125" i="6"/>
  <c r="U125" i="6"/>
  <c r="T125" i="6"/>
  <c r="Z124" i="6"/>
  <c r="Y124" i="6"/>
  <c r="X124" i="6"/>
  <c r="W124" i="6"/>
  <c r="V124" i="6"/>
  <c r="U124" i="6"/>
  <c r="T124" i="6"/>
  <c r="Z123" i="6"/>
  <c r="Y123" i="6"/>
  <c r="X123" i="6"/>
  <c r="W123" i="6"/>
  <c r="V123" i="6"/>
  <c r="U123" i="6"/>
  <c r="T123" i="6"/>
  <c r="Z122" i="6"/>
  <c r="Y122" i="6"/>
  <c r="X122" i="6"/>
  <c r="W122" i="6"/>
  <c r="V122" i="6"/>
  <c r="U122" i="6"/>
  <c r="T122" i="6"/>
  <c r="Z121" i="6"/>
  <c r="Y121" i="6"/>
  <c r="X121" i="6"/>
  <c r="W121" i="6"/>
  <c r="V121" i="6"/>
  <c r="U121" i="6"/>
  <c r="T121" i="6"/>
  <c r="Z120" i="6"/>
  <c r="Y120" i="6"/>
  <c r="X120" i="6"/>
  <c r="W120" i="6"/>
  <c r="V120" i="6"/>
  <c r="U120" i="6"/>
  <c r="T120" i="6"/>
  <c r="P119" i="6"/>
  <c r="Z119" i="6"/>
  <c r="N119" i="6"/>
  <c r="Y119" i="6"/>
  <c r="L119" i="6"/>
  <c r="X119" i="6"/>
  <c r="J119" i="6"/>
  <c r="W119" i="6"/>
  <c r="H119" i="6"/>
  <c r="V119" i="6"/>
  <c r="F119" i="6"/>
  <c r="U119" i="6"/>
  <c r="D119" i="6"/>
  <c r="T119" i="6"/>
  <c r="P118" i="6"/>
  <c r="Z118" i="6"/>
  <c r="N118" i="6"/>
  <c r="Y118" i="6"/>
  <c r="L118" i="6"/>
  <c r="X118" i="6"/>
  <c r="J118" i="6"/>
  <c r="W118" i="6"/>
  <c r="H118" i="6"/>
  <c r="V118" i="6"/>
  <c r="F118" i="6"/>
  <c r="U118" i="6"/>
  <c r="D118" i="6"/>
  <c r="T118" i="6"/>
  <c r="P117" i="6"/>
  <c r="Z117" i="6"/>
  <c r="N117" i="6"/>
  <c r="Y117" i="6"/>
  <c r="L117" i="6"/>
  <c r="X117" i="6"/>
  <c r="J117" i="6"/>
  <c r="W117" i="6"/>
  <c r="H117" i="6"/>
  <c r="V117" i="6"/>
  <c r="F117" i="6"/>
  <c r="U117" i="6"/>
  <c r="D117" i="6"/>
  <c r="T117" i="6"/>
  <c r="P116" i="6"/>
  <c r="Z116" i="6"/>
  <c r="N116" i="6"/>
  <c r="Y116" i="6"/>
  <c r="L116" i="6"/>
  <c r="X116" i="6"/>
  <c r="J116" i="6"/>
  <c r="W116" i="6"/>
  <c r="H116" i="6"/>
  <c r="V116" i="6"/>
  <c r="F116" i="6"/>
  <c r="U116" i="6"/>
  <c r="D116" i="6"/>
  <c r="T116" i="6"/>
  <c r="P115" i="6"/>
  <c r="Z115" i="6"/>
  <c r="N115" i="6"/>
  <c r="Y115" i="6"/>
  <c r="L115" i="6"/>
  <c r="X115" i="6"/>
  <c r="J115" i="6"/>
  <c r="W115" i="6"/>
  <c r="H115" i="6"/>
  <c r="V115" i="6"/>
  <c r="F115" i="6"/>
  <c r="U115" i="6"/>
  <c r="D115" i="6"/>
  <c r="T115" i="6"/>
  <c r="P114" i="6"/>
  <c r="Z114" i="6"/>
  <c r="N114" i="6"/>
  <c r="Y114" i="6"/>
  <c r="L114" i="6"/>
  <c r="X114" i="6"/>
  <c r="J114" i="6"/>
  <c r="W114" i="6"/>
  <c r="H114" i="6"/>
  <c r="V114" i="6"/>
  <c r="F114" i="6"/>
  <c r="U114" i="6"/>
  <c r="D114" i="6"/>
  <c r="T114" i="6"/>
  <c r="P113" i="6"/>
  <c r="Z113" i="6"/>
  <c r="L113" i="6"/>
  <c r="X113" i="6"/>
  <c r="J113" i="6"/>
  <c r="W113" i="6"/>
  <c r="H113" i="6"/>
  <c r="V113" i="6"/>
  <c r="F113" i="6"/>
  <c r="U113" i="6"/>
  <c r="D113" i="6"/>
  <c r="T113" i="6"/>
  <c r="P112" i="6"/>
  <c r="Z112" i="6"/>
  <c r="L112" i="6"/>
  <c r="X112" i="6"/>
  <c r="J112" i="6"/>
  <c r="W112" i="6"/>
  <c r="H112" i="6"/>
  <c r="V112" i="6"/>
  <c r="F112" i="6"/>
  <c r="U112" i="6"/>
  <c r="D112" i="6"/>
  <c r="T112" i="6"/>
  <c r="P111" i="6"/>
  <c r="Z111" i="6"/>
  <c r="N111" i="6"/>
  <c r="Y111" i="6"/>
  <c r="L111" i="6"/>
  <c r="X111" i="6"/>
  <c r="J111" i="6"/>
  <c r="W111" i="6"/>
  <c r="H111" i="6"/>
  <c r="V111" i="6"/>
  <c r="F111" i="6"/>
  <c r="U111" i="6"/>
  <c r="D111" i="6"/>
  <c r="T111" i="6"/>
  <c r="P110" i="6"/>
  <c r="Z110" i="6"/>
  <c r="N110" i="6"/>
  <c r="Y110" i="6"/>
  <c r="L110" i="6"/>
  <c r="X110" i="6"/>
  <c r="J110" i="6"/>
  <c r="W110" i="6"/>
  <c r="H110" i="6"/>
  <c r="V110" i="6"/>
  <c r="F110" i="6"/>
  <c r="U110" i="6"/>
  <c r="D110" i="6"/>
  <c r="T110" i="6"/>
  <c r="P109" i="6"/>
  <c r="Z109" i="6"/>
  <c r="N109" i="6"/>
  <c r="Y109" i="6"/>
  <c r="L109" i="6"/>
  <c r="X109" i="6"/>
  <c r="J109" i="6"/>
  <c r="W109" i="6"/>
  <c r="H109" i="6"/>
  <c r="V109" i="6"/>
  <c r="F109" i="6"/>
  <c r="U109" i="6"/>
  <c r="D109" i="6"/>
  <c r="T109" i="6"/>
  <c r="P108" i="6"/>
  <c r="Z108" i="6"/>
  <c r="N108" i="6"/>
  <c r="Y108" i="6"/>
  <c r="L108" i="6"/>
  <c r="X108" i="6"/>
  <c r="J108" i="6"/>
  <c r="W108" i="6"/>
  <c r="H108" i="6"/>
  <c r="V108" i="6"/>
  <c r="F108" i="6"/>
  <c r="U108" i="6"/>
  <c r="D108" i="6"/>
  <c r="T108" i="6"/>
  <c r="P107" i="6"/>
  <c r="Z107" i="6"/>
  <c r="N107" i="6"/>
  <c r="Y107" i="6"/>
  <c r="L107" i="6"/>
  <c r="X107" i="6"/>
  <c r="J107" i="6"/>
  <c r="W107" i="6"/>
  <c r="H107" i="6"/>
  <c r="V107" i="6"/>
  <c r="F107" i="6"/>
  <c r="U107" i="6"/>
  <c r="D107" i="6"/>
  <c r="T107" i="6"/>
  <c r="Z106" i="6"/>
  <c r="Z132" i="6"/>
  <c r="Y106" i="6"/>
  <c r="X106" i="6"/>
  <c r="X132" i="6"/>
  <c r="W106" i="6"/>
  <c r="W132" i="6"/>
  <c r="V106" i="6"/>
  <c r="V132" i="6"/>
  <c r="U106" i="6"/>
  <c r="U132" i="6"/>
  <c r="T106" i="6"/>
  <c r="T132" i="6"/>
  <c r="N112" i="6"/>
  <c r="Y112" i="6"/>
  <c r="N113" i="6"/>
  <c r="Y113" i="6"/>
  <c r="Z73" i="6"/>
  <c r="B74" i="6"/>
  <c r="P74" i="6"/>
  <c r="Z74" i="6"/>
  <c r="B75" i="6"/>
  <c r="P75" i="6"/>
  <c r="Z75" i="6"/>
  <c r="B76" i="6"/>
  <c r="P76" i="6"/>
  <c r="Z76" i="6"/>
  <c r="B77" i="6"/>
  <c r="P77" i="6"/>
  <c r="Z77" i="6"/>
  <c r="B78" i="6"/>
  <c r="P78" i="6"/>
  <c r="Z78" i="6"/>
  <c r="B79" i="6"/>
  <c r="P79" i="6"/>
  <c r="Z79" i="6"/>
  <c r="B80" i="6"/>
  <c r="P80" i="6"/>
  <c r="Z80" i="6"/>
  <c r="B81" i="6"/>
  <c r="P81" i="6"/>
  <c r="Z81" i="6"/>
  <c r="B82" i="6"/>
  <c r="P82" i="6"/>
  <c r="Z82" i="6"/>
  <c r="B83" i="6"/>
  <c r="P83" i="6"/>
  <c r="Z83" i="6"/>
  <c r="B84" i="6"/>
  <c r="P84" i="6"/>
  <c r="Z84" i="6"/>
  <c r="B85" i="6"/>
  <c r="P85" i="6"/>
  <c r="Z85" i="6"/>
  <c r="B86" i="6"/>
  <c r="P86" i="6"/>
  <c r="Z86" i="6"/>
  <c r="B87" i="6"/>
  <c r="P87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Y73" i="6"/>
  <c r="N74" i="6"/>
  <c r="Y74" i="6"/>
  <c r="N75" i="6"/>
  <c r="Y75" i="6"/>
  <c r="N76" i="6"/>
  <c r="Y76" i="6"/>
  <c r="N77" i="6"/>
  <c r="Y77" i="6"/>
  <c r="N78" i="6"/>
  <c r="Y78" i="6"/>
  <c r="N79" i="6"/>
  <c r="Y79" i="6"/>
  <c r="N80" i="6"/>
  <c r="Y80" i="6"/>
  <c r="N81" i="6"/>
  <c r="Y81" i="6"/>
  <c r="N82" i="6"/>
  <c r="Y82" i="6"/>
  <c r="N83" i="6"/>
  <c r="Y83" i="6"/>
  <c r="N84" i="6"/>
  <c r="Y84" i="6"/>
  <c r="N85" i="6"/>
  <c r="Y85" i="6"/>
  <c r="N86" i="6"/>
  <c r="Y86" i="6"/>
  <c r="N87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X73" i="6"/>
  <c r="L74" i="6"/>
  <c r="X74" i="6"/>
  <c r="L75" i="6"/>
  <c r="X75" i="6"/>
  <c r="L76" i="6"/>
  <c r="X76" i="6"/>
  <c r="L77" i="6"/>
  <c r="X77" i="6"/>
  <c r="L78" i="6"/>
  <c r="X78" i="6"/>
  <c r="L79" i="6"/>
  <c r="X79" i="6"/>
  <c r="L80" i="6"/>
  <c r="X80" i="6"/>
  <c r="L81" i="6"/>
  <c r="X81" i="6"/>
  <c r="L82" i="6"/>
  <c r="X82" i="6"/>
  <c r="L83" i="6"/>
  <c r="X83" i="6"/>
  <c r="L84" i="6"/>
  <c r="X84" i="6"/>
  <c r="L85" i="6"/>
  <c r="X85" i="6"/>
  <c r="L86" i="6"/>
  <c r="X86" i="6"/>
  <c r="L87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W73" i="6"/>
  <c r="J74" i="6"/>
  <c r="W74" i="6"/>
  <c r="J75" i="6"/>
  <c r="W75" i="6"/>
  <c r="J76" i="6"/>
  <c r="W76" i="6"/>
  <c r="J77" i="6"/>
  <c r="W77" i="6"/>
  <c r="J78" i="6"/>
  <c r="W78" i="6"/>
  <c r="J79" i="6"/>
  <c r="W79" i="6"/>
  <c r="J80" i="6"/>
  <c r="W80" i="6"/>
  <c r="J81" i="6"/>
  <c r="W81" i="6"/>
  <c r="J82" i="6"/>
  <c r="W82" i="6"/>
  <c r="J83" i="6"/>
  <c r="W83" i="6"/>
  <c r="J84" i="6"/>
  <c r="W84" i="6"/>
  <c r="J85" i="6"/>
  <c r="W85" i="6"/>
  <c r="J86" i="6"/>
  <c r="W86" i="6"/>
  <c r="J87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V73" i="6"/>
  <c r="H74" i="6"/>
  <c r="V74" i="6"/>
  <c r="H75" i="6"/>
  <c r="V75" i="6"/>
  <c r="H76" i="6"/>
  <c r="V76" i="6"/>
  <c r="H77" i="6"/>
  <c r="V77" i="6"/>
  <c r="H78" i="6"/>
  <c r="V78" i="6"/>
  <c r="H79" i="6"/>
  <c r="V79" i="6"/>
  <c r="H80" i="6"/>
  <c r="V80" i="6"/>
  <c r="H81" i="6"/>
  <c r="V81" i="6"/>
  <c r="H82" i="6"/>
  <c r="V82" i="6"/>
  <c r="H83" i="6"/>
  <c r="V83" i="6"/>
  <c r="H84" i="6"/>
  <c r="V84" i="6"/>
  <c r="H85" i="6"/>
  <c r="V85" i="6"/>
  <c r="H86" i="6"/>
  <c r="V86" i="6"/>
  <c r="H87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T73" i="6"/>
  <c r="D74" i="6"/>
  <c r="T74" i="6"/>
  <c r="D75" i="6"/>
  <c r="T75" i="6"/>
  <c r="D76" i="6"/>
  <c r="T76" i="6"/>
  <c r="D77" i="6"/>
  <c r="T77" i="6"/>
  <c r="D78" i="6"/>
  <c r="T78" i="6"/>
  <c r="D79" i="6"/>
  <c r="T79" i="6"/>
  <c r="D80" i="6"/>
  <c r="T80" i="6"/>
  <c r="D81" i="6"/>
  <c r="T81" i="6"/>
  <c r="D82" i="6"/>
  <c r="T82" i="6"/>
  <c r="D83" i="6"/>
  <c r="T83" i="6"/>
  <c r="D84" i="6"/>
  <c r="T84" i="6"/>
  <c r="D85" i="6"/>
  <c r="T85" i="6"/>
  <c r="D86" i="6"/>
  <c r="T86" i="6"/>
  <c r="D87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AA98" i="6"/>
  <c r="U98" i="6"/>
  <c r="AA97" i="6"/>
  <c r="U97" i="6"/>
  <c r="AA96" i="6"/>
  <c r="U96" i="6"/>
  <c r="AA95" i="6"/>
  <c r="U95" i="6"/>
  <c r="AA94" i="6"/>
  <c r="U94" i="6"/>
  <c r="AA93" i="6"/>
  <c r="U93" i="6"/>
  <c r="AA92" i="6"/>
  <c r="U92" i="6"/>
  <c r="AA91" i="6"/>
  <c r="U91" i="6"/>
  <c r="AA90" i="6"/>
  <c r="U90" i="6"/>
  <c r="AA89" i="6"/>
  <c r="U89" i="6"/>
  <c r="AA88" i="6"/>
  <c r="U88" i="6"/>
  <c r="AA87" i="6"/>
  <c r="U87" i="6"/>
  <c r="AA86" i="6"/>
  <c r="U86" i="6"/>
  <c r="AA85" i="6"/>
  <c r="U85" i="6"/>
  <c r="AA84" i="6"/>
  <c r="U84" i="6"/>
  <c r="AA83" i="6"/>
  <c r="U83" i="6"/>
  <c r="AA82" i="6"/>
  <c r="U82" i="6"/>
  <c r="AA81" i="6"/>
  <c r="U81" i="6"/>
  <c r="AA80" i="6"/>
  <c r="U80" i="6"/>
  <c r="AA79" i="6"/>
  <c r="U79" i="6"/>
  <c r="AA78" i="6"/>
  <c r="U78" i="6"/>
  <c r="AA77" i="6"/>
  <c r="U77" i="6"/>
  <c r="AA76" i="6"/>
  <c r="U76" i="6"/>
  <c r="AA75" i="6"/>
  <c r="U75" i="6"/>
  <c r="AA74" i="6"/>
  <c r="U74" i="6"/>
  <c r="AA73" i="6"/>
  <c r="U73" i="6"/>
  <c r="U99" i="6"/>
  <c r="Y132" i="6"/>
  <c r="AA37" i="6"/>
  <c r="Z37" i="6"/>
  <c r="Y37" i="6"/>
  <c r="X37" i="6"/>
  <c r="W37" i="6"/>
  <c r="V37" i="6"/>
  <c r="U37" i="6"/>
  <c r="T37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38" i="6"/>
  <c r="B39" i="6"/>
  <c r="AA39" i="6"/>
  <c r="B40" i="6"/>
  <c r="AA40" i="6"/>
  <c r="B41" i="6"/>
  <c r="W41" i="6"/>
  <c r="B42" i="6"/>
  <c r="V42" i="6"/>
  <c r="B43" i="6"/>
  <c r="AA43" i="6"/>
  <c r="B44" i="6"/>
  <c r="AA44" i="6"/>
  <c r="B45" i="6"/>
  <c r="X45" i="6"/>
  <c r="B46" i="6"/>
  <c r="V46" i="6"/>
  <c r="B47" i="6"/>
  <c r="AA47" i="6"/>
  <c r="B48" i="6"/>
  <c r="AA48" i="6"/>
  <c r="B49" i="6"/>
  <c r="T49" i="6"/>
  <c r="B50" i="6"/>
  <c r="V50" i="6"/>
  <c r="B51" i="6"/>
  <c r="AA51" i="6"/>
  <c r="B52" i="6"/>
  <c r="AA52" i="6"/>
  <c r="B53" i="6"/>
  <c r="X53" i="6"/>
  <c r="B54" i="6"/>
  <c r="V54" i="6"/>
  <c r="B55" i="6"/>
  <c r="AA55" i="6"/>
  <c r="B56" i="6"/>
  <c r="AA56" i="6"/>
  <c r="B57" i="6"/>
  <c r="T57" i="6"/>
  <c r="B58" i="6"/>
  <c r="V58" i="6"/>
  <c r="B59" i="6"/>
  <c r="AA59" i="6"/>
  <c r="B60" i="6"/>
  <c r="AA60" i="6"/>
  <c r="B61" i="6"/>
  <c r="X61" i="6"/>
  <c r="B62" i="6"/>
  <c r="V62" i="6"/>
  <c r="B38" i="6"/>
  <c r="AA38" i="6"/>
  <c r="AA3" i="6"/>
  <c r="Z3" i="6"/>
  <c r="Y3" i="6"/>
  <c r="W3" i="6"/>
  <c r="V3" i="6"/>
  <c r="X3" i="6"/>
  <c r="U3" i="6"/>
  <c r="T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B23" i="6"/>
  <c r="U23" i="6"/>
  <c r="F24" i="6"/>
  <c r="F25" i="6"/>
  <c r="F26" i="6"/>
  <c r="F27" i="6"/>
  <c r="B27" i="6"/>
  <c r="U27" i="6"/>
  <c r="F28" i="6"/>
  <c r="F29" i="6"/>
  <c r="D23" i="6"/>
  <c r="D24" i="6"/>
  <c r="D25" i="6"/>
  <c r="D26" i="6"/>
  <c r="D27" i="6"/>
  <c r="D28" i="6"/>
  <c r="D29" i="6"/>
  <c r="B24" i="6"/>
  <c r="B25" i="6"/>
  <c r="W25" i="6"/>
  <c r="B26" i="6"/>
  <c r="V26" i="6"/>
  <c r="X27" i="6"/>
  <c r="B28" i="6"/>
  <c r="B29" i="6"/>
  <c r="W29" i="6"/>
  <c r="F4" i="6"/>
  <c r="D22" i="6"/>
  <c r="B10" i="6"/>
  <c r="B11" i="6"/>
  <c r="V11" i="6"/>
  <c r="B12" i="6"/>
  <c r="W12" i="6"/>
  <c r="B13" i="6"/>
  <c r="Y13" i="6"/>
  <c r="B14" i="6"/>
  <c r="AA14" i="6"/>
  <c r="B15" i="6"/>
  <c r="V15" i="6"/>
  <c r="B16" i="6"/>
  <c r="W16" i="6"/>
  <c r="B17" i="6"/>
  <c r="Y17" i="6"/>
  <c r="B18" i="6"/>
  <c r="AA18" i="6"/>
  <c r="B19" i="6"/>
  <c r="V19" i="6"/>
  <c r="B20" i="6"/>
  <c r="W20" i="6"/>
  <c r="B21" i="6"/>
  <c r="Y21" i="6"/>
  <c r="B22" i="6"/>
  <c r="B9" i="6"/>
  <c r="W9" i="6"/>
  <c r="B8" i="6"/>
  <c r="AA8" i="6"/>
  <c r="B7" i="6"/>
  <c r="V7" i="6"/>
  <c r="B6" i="6"/>
  <c r="AA6" i="6"/>
  <c r="B5" i="6"/>
  <c r="W5" i="6"/>
  <c r="B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4" i="6"/>
  <c r="V22" i="6"/>
  <c r="V10" i="6"/>
  <c r="W28" i="6"/>
  <c r="W24" i="6"/>
  <c r="AA4" i="6"/>
  <c r="T28" i="6"/>
  <c r="T24" i="6"/>
  <c r="T23" i="6"/>
  <c r="T13" i="6"/>
  <c r="U10" i="6"/>
  <c r="Y26" i="6"/>
  <c r="AA16" i="6"/>
  <c r="T41" i="6"/>
  <c r="T47" i="6"/>
  <c r="T50" i="6"/>
  <c r="T56" i="6"/>
  <c r="X60" i="6"/>
  <c r="V29" i="6"/>
  <c r="V25" i="6"/>
  <c r="V21" i="6"/>
  <c r="V17" i="6"/>
  <c r="V13" i="6"/>
  <c r="V9" i="6"/>
  <c r="V5" i="6"/>
  <c r="W27" i="6"/>
  <c r="W23" i="6"/>
  <c r="W19" i="6"/>
  <c r="W15" i="6"/>
  <c r="W11" i="6"/>
  <c r="W7" i="6"/>
  <c r="V61" i="6"/>
  <c r="V57" i="6"/>
  <c r="V53" i="6"/>
  <c r="V49" i="6"/>
  <c r="V45" i="6"/>
  <c r="V41" i="6"/>
  <c r="W62" i="6"/>
  <c r="W58" i="6"/>
  <c r="W54" i="6"/>
  <c r="W50" i="6"/>
  <c r="W46" i="6"/>
  <c r="W42" i="6"/>
  <c r="U22" i="6"/>
  <c r="U6" i="6"/>
  <c r="Y24" i="6"/>
  <c r="T44" i="6"/>
  <c r="T48" i="6"/>
  <c r="T52" i="6"/>
  <c r="X56" i="6"/>
  <c r="T61" i="6"/>
  <c r="V28" i="6"/>
  <c r="V24" i="6"/>
  <c r="V20" i="6"/>
  <c r="V16" i="6"/>
  <c r="V12" i="6"/>
  <c r="V8" i="6"/>
  <c r="W4" i="6"/>
  <c r="W26" i="6"/>
  <c r="W22" i="6"/>
  <c r="W18" i="6"/>
  <c r="W14" i="6"/>
  <c r="W10" i="6"/>
  <c r="W6" i="6"/>
  <c r="V60" i="6"/>
  <c r="V56" i="6"/>
  <c r="V52" i="6"/>
  <c r="V48" i="6"/>
  <c r="V44" i="6"/>
  <c r="V40" i="6"/>
  <c r="W61" i="6"/>
  <c r="W57" i="6"/>
  <c r="W53" i="6"/>
  <c r="W49" i="6"/>
  <c r="W45" i="6"/>
  <c r="Y28" i="6"/>
  <c r="T21" i="6"/>
  <c r="U18" i="6"/>
  <c r="X28" i="6"/>
  <c r="X24" i="6"/>
  <c r="T38" i="6"/>
  <c r="T59" i="6"/>
  <c r="T55" i="6"/>
  <c r="T51" i="6"/>
  <c r="T43" i="6"/>
  <c r="T39" i="6"/>
  <c r="U60" i="6"/>
  <c r="U56" i="6"/>
  <c r="U52" i="6"/>
  <c r="U48" i="6"/>
  <c r="U44" i="6"/>
  <c r="U40" i="6"/>
  <c r="X38" i="6"/>
  <c r="X59" i="6"/>
  <c r="X55" i="6"/>
  <c r="X51" i="6"/>
  <c r="X47" i="6"/>
  <c r="X43" i="6"/>
  <c r="X39" i="6"/>
  <c r="Y60" i="6"/>
  <c r="Y56" i="6"/>
  <c r="Y52" i="6"/>
  <c r="Y48" i="6"/>
  <c r="Y44" i="6"/>
  <c r="Y40" i="6"/>
  <c r="T40" i="6"/>
  <c r="X44" i="6"/>
  <c r="X48" i="6"/>
  <c r="X52" i="6"/>
  <c r="V27" i="6"/>
  <c r="V23" i="6"/>
  <c r="W21" i="6"/>
  <c r="W17" i="6"/>
  <c r="W13" i="6"/>
  <c r="V38" i="6"/>
  <c r="V59" i="6"/>
  <c r="V55" i="6"/>
  <c r="V51" i="6"/>
  <c r="V47" i="6"/>
  <c r="V43" i="6"/>
  <c r="V39" i="6"/>
  <c r="V63" i="6"/>
  <c r="W60" i="6"/>
  <c r="W56" i="6"/>
  <c r="W52" i="6"/>
  <c r="W48" i="6"/>
  <c r="W44" i="6"/>
  <c r="W40" i="6"/>
  <c r="U7" i="6"/>
  <c r="Y23" i="6"/>
  <c r="Y7" i="6"/>
  <c r="Z21" i="6"/>
  <c r="Z17" i="6"/>
  <c r="Z13" i="6"/>
  <c r="AA27" i="6"/>
  <c r="T17" i="6"/>
  <c r="U14" i="6"/>
  <c r="Z27" i="6"/>
  <c r="AA20" i="6"/>
  <c r="U38" i="6"/>
  <c r="U59" i="6"/>
  <c r="U55" i="6"/>
  <c r="U51" i="6"/>
  <c r="U47" i="6"/>
  <c r="U43" i="6"/>
  <c r="U39" i="6"/>
  <c r="Y38" i="6"/>
  <c r="Y59" i="6"/>
  <c r="Y55" i="6"/>
  <c r="Y51" i="6"/>
  <c r="Y47" i="6"/>
  <c r="Y43" i="6"/>
  <c r="Y39" i="6"/>
  <c r="X40" i="6"/>
  <c r="T45" i="6"/>
  <c r="T53" i="6"/>
  <c r="T60" i="6"/>
  <c r="V4" i="6"/>
  <c r="V6" i="6"/>
  <c r="V14" i="6"/>
  <c r="V18" i="6"/>
  <c r="V30" i="6"/>
  <c r="W8" i="6"/>
  <c r="W38" i="6"/>
  <c r="W59" i="6"/>
  <c r="W55" i="6"/>
  <c r="W51" i="6"/>
  <c r="W47" i="6"/>
  <c r="W43" i="6"/>
  <c r="W39" i="6"/>
  <c r="AA5" i="6"/>
  <c r="X5" i="6"/>
  <c r="Y5" i="6"/>
  <c r="U5" i="6"/>
  <c r="Z5" i="6"/>
  <c r="AA9" i="6"/>
  <c r="X9" i="6"/>
  <c r="Y9" i="6"/>
  <c r="U9" i="6"/>
  <c r="Z9" i="6"/>
  <c r="AA19" i="6"/>
  <c r="X19" i="6"/>
  <c r="Z19" i="6"/>
  <c r="T19" i="6"/>
  <c r="AA15" i="6"/>
  <c r="X15" i="6"/>
  <c r="Z15" i="6"/>
  <c r="T15" i="6"/>
  <c r="AA11" i="6"/>
  <c r="X11" i="6"/>
  <c r="Z11" i="6"/>
  <c r="T11" i="6"/>
  <c r="X29" i="6"/>
  <c r="Y29" i="6"/>
  <c r="U29" i="6"/>
  <c r="Z29" i="6"/>
  <c r="X25" i="6"/>
  <c r="Y25" i="6"/>
  <c r="U25" i="6"/>
  <c r="Z25" i="6"/>
  <c r="T25" i="6"/>
  <c r="T9" i="6"/>
  <c r="Y11" i="6"/>
  <c r="T5" i="6"/>
  <c r="U19" i="6"/>
  <c r="U11" i="6"/>
  <c r="AA29" i="6"/>
  <c r="Y15" i="6"/>
  <c r="AA62" i="6"/>
  <c r="Z62" i="6"/>
  <c r="Y62" i="6"/>
  <c r="U62" i="6"/>
  <c r="X62" i="6"/>
  <c r="AA58" i="6"/>
  <c r="Z58" i="6"/>
  <c r="Y58" i="6"/>
  <c r="X58" i="6"/>
  <c r="U58" i="6"/>
  <c r="AA54" i="6"/>
  <c r="Z54" i="6"/>
  <c r="Y54" i="6"/>
  <c r="X54" i="6"/>
  <c r="U54" i="6"/>
  <c r="AA50" i="6"/>
  <c r="Z50" i="6"/>
  <c r="Y50" i="6"/>
  <c r="X50" i="6"/>
  <c r="U50" i="6"/>
  <c r="AA46" i="6"/>
  <c r="Z46" i="6"/>
  <c r="Y46" i="6"/>
  <c r="X46" i="6"/>
  <c r="U46" i="6"/>
  <c r="AA42" i="6"/>
  <c r="Z42" i="6"/>
  <c r="Y42" i="6"/>
  <c r="U42" i="6"/>
  <c r="X42" i="6"/>
  <c r="T54" i="6"/>
  <c r="T7" i="6"/>
  <c r="AA25" i="6"/>
  <c r="Y19" i="6"/>
  <c r="T42" i="6"/>
  <c r="T58" i="6"/>
  <c r="Y4" i="6"/>
  <c r="Z4" i="6"/>
  <c r="U4" i="6"/>
  <c r="X4" i="6"/>
  <c r="T4" i="6"/>
  <c r="Y8" i="6"/>
  <c r="Z8" i="6"/>
  <c r="U8" i="6"/>
  <c r="X8" i="6"/>
  <c r="T8" i="6"/>
  <c r="Y20" i="6"/>
  <c r="Z20" i="6"/>
  <c r="U20" i="6"/>
  <c r="T20" i="6"/>
  <c r="X20" i="6"/>
  <c r="Y16" i="6"/>
  <c r="Z16" i="6"/>
  <c r="U16" i="6"/>
  <c r="X16" i="6"/>
  <c r="T16" i="6"/>
  <c r="Y12" i="6"/>
  <c r="Z12" i="6"/>
  <c r="U12" i="6"/>
  <c r="T12" i="6"/>
  <c r="X12" i="6"/>
  <c r="Z26" i="6"/>
  <c r="T26" i="6"/>
  <c r="X26" i="6"/>
  <c r="AA26" i="6"/>
  <c r="U26" i="6"/>
  <c r="T29" i="6"/>
  <c r="U15" i="6"/>
  <c r="AA12" i="6"/>
  <c r="T46" i="6"/>
  <c r="T62" i="6"/>
  <c r="AA57" i="6"/>
  <c r="Z57" i="6"/>
  <c r="AA49" i="6"/>
  <c r="Z49" i="6"/>
  <c r="AA41" i="6"/>
  <c r="Z41" i="6"/>
  <c r="U41" i="6"/>
  <c r="U49" i="6"/>
  <c r="U53" i="6"/>
  <c r="U57" i="6"/>
  <c r="U61" i="6"/>
  <c r="Y22" i="6"/>
  <c r="Z22" i="6"/>
  <c r="Y10" i="6"/>
  <c r="Z10" i="6"/>
  <c r="T27" i="6"/>
  <c r="U21" i="6"/>
  <c r="U17" i="6"/>
  <c r="U13" i="6"/>
  <c r="AA28" i="6"/>
  <c r="Y27" i="6"/>
  <c r="AA24" i="6"/>
  <c r="AA22" i="6"/>
  <c r="AA10" i="6"/>
  <c r="X41" i="6"/>
  <c r="X49" i="6"/>
  <c r="X57" i="6"/>
  <c r="AA61" i="6"/>
  <c r="Z61" i="6"/>
  <c r="AA53" i="6"/>
  <c r="Z53" i="6"/>
  <c r="AA45" i="6"/>
  <c r="Z45" i="6"/>
  <c r="U45" i="6"/>
  <c r="Y6" i="6"/>
  <c r="Z6" i="6"/>
  <c r="Y18" i="6"/>
  <c r="Z18" i="6"/>
  <c r="Y14" i="6"/>
  <c r="Z14" i="6"/>
  <c r="AA7" i="6"/>
  <c r="X7" i="6"/>
  <c r="AA21" i="6"/>
  <c r="X21" i="6"/>
  <c r="AA17" i="6"/>
  <c r="X17" i="6"/>
  <c r="AA13" i="6"/>
  <c r="X13" i="6"/>
  <c r="AA23" i="6"/>
  <c r="X23" i="6"/>
  <c r="T22" i="6"/>
  <c r="T18" i="6"/>
  <c r="T14" i="6"/>
  <c r="T10" i="6"/>
  <c r="T6" i="6"/>
  <c r="U28" i="6"/>
  <c r="U24" i="6"/>
  <c r="Z28" i="6"/>
  <c r="Z24" i="6"/>
  <c r="Z23" i="6"/>
  <c r="X22" i="6"/>
  <c r="X18" i="6"/>
  <c r="X14" i="6"/>
  <c r="X10" i="6"/>
  <c r="Z7" i="6"/>
  <c r="X6" i="6"/>
  <c r="Y41" i="6"/>
  <c r="Y45" i="6"/>
  <c r="Y49" i="6"/>
  <c r="Y53" i="6"/>
  <c r="Y57" i="6"/>
  <c r="Y61" i="6"/>
  <c r="Z38" i="6"/>
  <c r="Z39" i="6"/>
  <c r="Z40" i="6"/>
  <c r="Z43" i="6"/>
  <c r="Z44" i="6"/>
  <c r="Z47" i="6"/>
  <c r="Z48" i="6"/>
  <c r="Z51" i="6"/>
  <c r="Z52" i="6"/>
  <c r="Z55" i="6"/>
  <c r="Z56" i="6"/>
  <c r="Z59" i="6"/>
  <c r="Z60" i="6"/>
  <c r="R21" i="1"/>
  <c r="Q21" i="1"/>
  <c r="P21" i="1"/>
  <c r="O21" i="1"/>
  <c r="M21" i="1"/>
  <c r="L21" i="1"/>
  <c r="K21" i="1"/>
  <c r="G60" i="1"/>
  <c r="G61" i="1"/>
  <c r="G62" i="1"/>
  <c r="G59" i="1"/>
  <c r="E60" i="1"/>
  <c r="E61" i="1"/>
  <c r="E62" i="1"/>
  <c r="E59" i="1"/>
  <c r="G54" i="1"/>
  <c r="G55" i="1"/>
  <c r="G56" i="1"/>
  <c r="G53" i="1"/>
  <c r="E54" i="1"/>
  <c r="E55" i="1"/>
  <c r="E56" i="1"/>
  <c r="E53" i="1"/>
  <c r="G50" i="1"/>
  <c r="G49" i="1"/>
  <c r="G48" i="1"/>
  <c r="G47" i="1"/>
  <c r="E50" i="1"/>
  <c r="E49" i="1"/>
  <c r="E48" i="1"/>
  <c r="E47" i="1"/>
  <c r="G44" i="1"/>
  <c r="E44" i="1"/>
  <c r="G42" i="1"/>
  <c r="G43" i="1"/>
  <c r="G41" i="1"/>
  <c r="E42" i="1"/>
  <c r="E43" i="1"/>
  <c r="E41" i="1"/>
  <c r="E37" i="1"/>
  <c r="E38" i="1"/>
  <c r="G38" i="1"/>
  <c r="G37" i="1"/>
  <c r="E36" i="1"/>
  <c r="G36" i="1"/>
  <c r="G31" i="1"/>
  <c r="E31" i="1"/>
  <c r="G35" i="1"/>
  <c r="E35" i="1"/>
  <c r="G33" i="1"/>
  <c r="G32" i="1"/>
  <c r="E33" i="1"/>
  <c r="E32" i="1"/>
  <c r="E30" i="1"/>
  <c r="G30" i="1"/>
  <c r="G27" i="1"/>
  <c r="G26" i="1"/>
  <c r="G25" i="1"/>
  <c r="G24" i="1"/>
  <c r="E27" i="1"/>
  <c r="E26" i="1"/>
  <c r="E25" i="1"/>
  <c r="E24" i="1"/>
  <c r="G21" i="1"/>
  <c r="G20" i="1"/>
  <c r="G19" i="1"/>
  <c r="G18" i="1"/>
  <c r="E19" i="1"/>
  <c r="E20" i="1"/>
  <c r="E21" i="1"/>
  <c r="E18" i="1"/>
  <c r="G13" i="1"/>
  <c r="G14" i="1"/>
  <c r="G15" i="1"/>
  <c r="E13" i="1"/>
  <c r="E14" i="1"/>
  <c r="E15" i="1"/>
  <c r="G12" i="1"/>
  <c r="E12" i="1"/>
  <c r="F5" i="1"/>
  <c r="I8" i="1"/>
  <c r="F8" i="1"/>
  <c r="I7" i="1"/>
  <c r="F7" i="1"/>
  <c r="I6" i="1"/>
  <c r="I5" i="1"/>
  <c r="W63" i="6"/>
  <c r="W30" i="6"/>
  <c r="T63" i="6"/>
  <c r="AA30" i="6"/>
  <c r="X63" i="6"/>
  <c r="X30" i="6"/>
  <c r="AA63" i="6"/>
  <c r="Z63" i="6"/>
  <c r="Y63" i="6"/>
  <c r="U30" i="6"/>
  <c r="U63" i="6"/>
  <c r="Y30" i="6"/>
  <c r="T30" i="6"/>
  <c r="Z30" i="6"/>
</calcChain>
</file>

<file path=xl/sharedStrings.xml><?xml version="1.0" encoding="utf-8"?>
<sst xmlns="http://schemas.openxmlformats.org/spreadsheetml/2006/main" count="400" uniqueCount="125">
  <si>
    <t>Poids moyen</t>
  </si>
  <si>
    <t>nbre individus</t>
  </si>
  <si>
    <t>pour 1 fem</t>
  </si>
  <si>
    <t>pour 1 mâle</t>
  </si>
  <si>
    <t>Essai eppendorf</t>
  </si>
  <si>
    <t>3B1</t>
  </si>
  <si>
    <t>Essai</t>
  </si>
  <si>
    <t>6A</t>
  </si>
  <si>
    <t xml:space="preserve">Pesée en tube </t>
  </si>
  <si>
    <t>12B</t>
  </si>
  <si>
    <t>10b</t>
  </si>
  <si>
    <t>Mâle (en g)/100</t>
  </si>
  <si>
    <t>3B</t>
  </si>
  <si>
    <t>10B</t>
  </si>
  <si>
    <t xml:space="preserve">Test d'inanition </t>
  </si>
  <si>
    <t>30 femelles</t>
  </si>
  <si>
    <t>21-22°C</t>
  </si>
  <si>
    <t>30 mâles</t>
  </si>
  <si>
    <t xml:space="preserve">3B ♂ </t>
  </si>
  <si>
    <t xml:space="preserve">12B ♂ </t>
  </si>
  <si>
    <t xml:space="preserve">10B ♂ </t>
  </si>
  <si>
    <t xml:space="preserve">6A ♂ </t>
  </si>
  <si>
    <t>3B ♀</t>
  </si>
  <si>
    <t>6A ♀</t>
  </si>
  <si>
    <t>10B ♀</t>
  </si>
  <si>
    <t>12B ♀</t>
  </si>
  <si>
    <t>09/06 Matin</t>
  </si>
  <si>
    <t>début 08/06/2016</t>
  </si>
  <si>
    <t xml:space="preserve">09/06 A-midi </t>
  </si>
  <si>
    <t>08/06 matin</t>
  </si>
  <si>
    <t>08/06 A-midi</t>
  </si>
  <si>
    <t>nbre œufs eclos</t>
  </si>
  <si>
    <t>nbre œufs non eclos</t>
  </si>
  <si>
    <t>10/06 Matin</t>
  </si>
  <si>
    <t>nbre adultes éclos</t>
  </si>
  <si>
    <t>qq jours après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</si>
  <si>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</si>
  <si>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Mesures Mortalité</t>
  </si>
  <si>
    <t xml:space="preserve">avec nouvelles emergences </t>
  </si>
  <si>
    <t>(nbre de mort)</t>
  </si>
  <si>
    <t>13/06  Matin (fin)</t>
  </si>
  <si>
    <t>12b</t>
  </si>
  <si>
    <t>moyenne</t>
  </si>
  <si>
    <t>femelle</t>
  </si>
  <si>
    <t>mâle</t>
  </si>
  <si>
    <t>Mesures Espérances de Vie</t>
  </si>
  <si>
    <t>date</t>
  </si>
  <si>
    <t>2 réplicats / lignées</t>
  </si>
  <si>
    <r>
      <t>femelle</t>
    </r>
    <r>
      <rPr>
        <sz val="12"/>
        <color theme="1"/>
        <rFont val="Calibri"/>
        <family val="2"/>
        <scheme val="minor"/>
      </rPr>
      <t xml:space="preserve"> (en g)</t>
    </r>
  </si>
  <si>
    <r>
      <t>Mâle</t>
    </r>
    <r>
      <rPr>
        <sz val="12"/>
        <color theme="1"/>
        <rFont val="Calibri"/>
        <family val="2"/>
        <scheme val="minor"/>
      </rPr>
      <t xml:space="preserve"> (en g)</t>
    </r>
  </si>
  <si>
    <r>
      <t>femelle</t>
    </r>
    <r>
      <rPr>
        <sz val="12"/>
        <color theme="1"/>
        <rFont val="Calibri"/>
        <family val="2"/>
        <scheme val="minor"/>
      </rPr>
      <t xml:space="preserve"> (en g)/100</t>
    </r>
  </si>
  <si>
    <t xml:space="preserve">humidité 10B♂ </t>
  </si>
  <si>
    <t>2ème test</t>
  </si>
  <si>
    <t xml:space="preserve">test difficile àmesurer à cause des mortalités duesà l'humidité </t>
  </si>
  <si>
    <t>Arrêt</t>
  </si>
  <si>
    <t xml:space="preserve"> (melange de femelles) </t>
  </si>
  <si>
    <t>27?</t>
  </si>
  <si>
    <t>29/06/2017 A_M</t>
  </si>
  <si>
    <t>30/06 matin</t>
  </si>
  <si>
    <t>30/06 A_M</t>
  </si>
  <si>
    <t>01/07/17 MATIN</t>
  </si>
  <si>
    <t>début 28/06/2017</t>
  </si>
  <si>
    <t xml:space="preserve">28/06/2017 A_M   </t>
  </si>
  <si>
    <t xml:space="preserve">29/06/2017 MATIN </t>
  </si>
  <si>
    <t>FIN 01/07 A_M</t>
  </si>
  <si>
    <t>FIN 13/06 A_M</t>
  </si>
  <si>
    <t>replicat I</t>
  </si>
  <si>
    <t>replicat II</t>
  </si>
  <si>
    <t xml:space="preserve">stock insuffisant </t>
  </si>
  <si>
    <t xml:space="preserve"> = TERMINE</t>
  </si>
  <si>
    <t>âge</t>
  </si>
  <si>
    <t>Les morts sont comptés comme telles à mi-temps entre deux comptages</t>
  </si>
  <si>
    <t>nb morts 3B ♀</t>
  </si>
  <si>
    <t xml:space="preserve">nb morts 3B ♂ </t>
  </si>
  <si>
    <t xml:space="preserve">nb morts 6A ♂ </t>
  </si>
  <si>
    <t>nb morts 6A ♀</t>
  </si>
  <si>
    <t xml:space="preserve">nb morts 10B ♂ </t>
  </si>
  <si>
    <t>nb morts 10B ♀</t>
  </si>
  <si>
    <t xml:space="preserve">nb morts 12B ♂ </t>
  </si>
  <si>
    <t>nb morts 12B ♀</t>
  </si>
  <si>
    <t>calculs intermédiaires : âge x nb de morts</t>
  </si>
  <si>
    <t>MOYENNES:</t>
  </si>
  <si>
    <t>jours</t>
  </si>
  <si>
    <t>écart-type</t>
  </si>
  <si>
    <t>replicat B</t>
  </si>
  <si>
    <t>replicat A</t>
  </si>
  <si>
    <t>Données série 2: 8L x 1C, série 3: 9L x 1C, série 4: 9L x 1C, série 5: 9L x 1C</t>
  </si>
  <si>
    <t>Méthode : Kruskal-Wallis rank sum test</t>
  </si>
  <si>
    <t>Statistique observée Qobs : 1.4064729153039</t>
  </si>
  <si>
    <t>p-value : 0.7040181477343</t>
  </si>
  <si>
    <t>Paramètre du test : 3</t>
  </si>
  <si>
    <t>Test Kruskall-Wallis effectué sur https://biostatgv.sentiweb.fr/?module=tests/kruskal2</t>
  </si>
  <si>
    <t>Résultats du test Anova</t>
  </si>
  <si>
    <t>Statistique observée Qobs : 0.24088521006329</t>
  </si>
  <si>
    <t xml:space="preserve">α : </t>
  </si>
  <si>
    <t>p-value : 0.86714099656719</t>
  </si>
  <si>
    <t>Test d'homogénéité de variance de Bartlett</t>
  </si>
  <si>
    <t>Méthode : Bartlett test of homogeneity of variances</t>
  </si>
  <si>
    <t>Statistique observée Qobs : 0.44425599845913</t>
  </si>
  <si>
    <t>p-value : 0.93095587922254</t>
  </si>
  <si>
    <t xml:space="preserve">La valeur p (p-value) de votre test est 0.86714099656719. </t>
  </si>
  <si>
    <t>ANOVA effectuée sur https://biostatgv.sentiweb.fr/?module=tests/anova</t>
  </si>
  <si>
    <t>FEMELLES</t>
  </si>
  <si>
    <t>Statistique observée Qobs : 0.70642631403655</t>
  </si>
  <si>
    <t>p-value : 0.55525091223471</t>
  </si>
  <si>
    <t>Statistique observée Qobs : 2.4064175057998</t>
  </si>
  <si>
    <t>p-value : 0.49244112405901</t>
  </si>
  <si>
    <t xml:space="preserve">La valeur p (p-value) de votre test est 0.55525091223471. </t>
  </si>
  <si>
    <t>Données série 2: 9L x 1C, série 3: 9L x 1C, série 4: 9L x 1C, série 5: 9L x 1C</t>
  </si>
  <si>
    <t>Statistique observée Qobs : 1.3865648374594</t>
  </si>
  <si>
    <t>p-value : 0.70868700810737</t>
  </si>
  <si>
    <t xml:space="preserve">La valeur p (p-value) de votre test est 0.70868700810737. </t>
  </si>
  <si>
    <t>MÂLES</t>
  </si>
  <si>
    <t>mortalité embryonnaire</t>
  </si>
  <si>
    <t>mortalité larvo/pupale (%)</t>
  </si>
  <si>
    <t>Données série 2: 5L x 1C, série 3: 6L x 1C, série 4: 6L x 1C, série 5: 6L x 1C</t>
  </si>
  <si>
    <t>Statistique observée Qobs : 7.4229260935143</t>
  </si>
  <si>
    <t>p-value : 0.059572234216059</t>
  </si>
  <si>
    <t xml:space="preserve">La valeur p (p-value) de votre test est 0.059572234216059. </t>
  </si>
  <si>
    <t>Test Kruskal-Wallis fait sur https://biostatgv.sentiweb.fr/?module=tests/kruskal2</t>
  </si>
  <si>
    <t>Statistique observée Qobs : 5.5826086956522</t>
  </si>
  <si>
    <t>p-value : 0.13378034784416</t>
  </si>
  <si>
    <t xml:space="preserve">La valeur p (p-value) de votre test est 0.13378034784416. </t>
  </si>
  <si>
    <t xml:space="preserve">La valeur p (p-value) de votre test est 0.7040181477343. </t>
  </si>
  <si>
    <t>ESSAI NE PAS TENIR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</si>
</sst>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FF0000"/>
      <name val="Calibri"/>
      <scheme val="minor"/>
    </font>
    <font>
      <b/>
      <sz val="14"/>
      <color theme="1"/>
      <name val="Calibri"/>
      <scheme val="minor"/>
    </font>
    <font>
      <b/>
      <sz val="14"/>
      <color rgb="FFFF0000"/>
      <name val="Calibri"/>
      <scheme val="minor"/>
    </font>
    <font>
      <u/>
      <sz val="14"/>
      <color rgb="FFFF0000"/>
      <name val="Calibri"/>
      <scheme val="minor"/>
    </font>
    <font>
      <b/>
      <sz val="16"/>
      <color rgb="FFFF0000"/>
      <name val="Calibri"/>
      <scheme val="minor"/>
    </font>
    <font>
      <sz val="8"/>
      <name val="Calibri"/>
      <family val="2"/>
      <scheme val="minor"/>
    </font>
    <font>
      <u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right" indent="1"/>
    </xf>
    <xf numFmtId="16" fontId="0" fillId="0" borderId="0" xfId="0" applyNumberFormat="1"/>
    <xf numFmtId="0" fontId="0" fillId="2" borderId="1" xfId="0" applyFill="1" applyBorder="1"/>
    <xf numFmtId="0" fontId="7" fillId="3" borderId="1" xfId="0" applyFont="1" applyFill="1" applyBorder="1"/>
    <xf numFmtId="0" fontId="0" fillId="3" borderId="1" xfId="0" applyFill="1" applyBorder="1"/>
    <xf numFmtId="14" fontId="8" fillId="0" borderId="1" xfId="0" applyNumberFormat="1" applyFont="1" applyBorder="1"/>
    <xf numFmtId="0" fontId="8" fillId="0" borderId="1" xfId="0" applyFont="1" applyBorder="1"/>
    <xf numFmtId="0" fontId="0" fillId="4" borderId="0" xfId="0" applyFill="1"/>
    <xf numFmtId="0" fontId="7" fillId="0" borderId="1" xfId="0" applyFont="1" applyBorder="1"/>
    <xf numFmtId="12" fontId="7" fillId="0" borderId="1" xfId="0" applyNumberFormat="1" applyFont="1" applyBorder="1" applyAlignment="1">
      <alignment horizontal="right"/>
    </xf>
    <xf numFmtId="9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9" fillId="0" borderId="1" xfId="0" applyFont="1" applyBorder="1"/>
    <xf numFmtId="14" fontId="14" fillId="0" borderId="0" xfId="0" applyNumberFormat="1" applyFont="1"/>
    <xf numFmtId="14" fontId="10" fillId="0" borderId="0" xfId="0" applyNumberFormat="1" applyFont="1"/>
    <xf numFmtId="0" fontId="10" fillId="0" borderId="0" xfId="0" applyFont="1"/>
    <xf numFmtId="0" fontId="11" fillId="0" borderId="0" xfId="0" applyFont="1"/>
    <xf numFmtId="14" fontId="9" fillId="0" borderId="0" xfId="0" applyNumberFormat="1" applyFont="1"/>
    <xf numFmtId="0" fontId="10" fillId="0" borderId="1" xfId="0" applyFont="1" applyBorder="1"/>
    <xf numFmtId="0" fontId="16" fillId="0" borderId="0" xfId="0" applyFont="1"/>
    <xf numFmtId="14" fontId="17" fillId="0" borderId="0" xfId="0" applyNumberFormat="1" applyFont="1"/>
    <xf numFmtId="0" fontId="18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2" borderId="4" xfId="0" applyFont="1" applyFill="1" applyBorder="1"/>
    <xf numFmtId="0" fontId="9" fillId="0" borderId="4" xfId="0" applyFont="1" applyBorder="1"/>
    <xf numFmtId="0" fontId="10" fillId="0" borderId="0" xfId="0" applyFont="1" applyAlignment="1">
      <alignment horizontal="center"/>
    </xf>
    <xf numFmtId="0" fontId="11" fillId="4" borderId="0" xfId="0" applyFont="1" applyFill="1"/>
    <xf numFmtId="20" fontId="9" fillId="0" borderId="0" xfId="0" applyNumberFormat="1" applyFont="1"/>
    <xf numFmtId="0" fontId="14" fillId="0" borderId="0" xfId="0" applyFont="1" applyFill="1" applyBorder="1"/>
    <xf numFmtId="0" fontId="9" fillId="0" borderId="1" xfId="0" applyFont="1" applyFill="1" applyBorder="1"/>
    <xf numFmtId="0" fontId="11" fillId="0" borderId="1" xfId="0" applyFont="1" applyFill="1" applyBorder="1"/>
    <xf numFmtId="14" fontId="0" fillId="0" borderId="0" xfId="0" applyNumberFormat="1"/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19" fillId="0" borderId="0" xfId="0" applyFont="1"/>
    <xf numFmtId="0" fontId="7" fillId="4" borderId="1" xfId="0" applyFont="1" applyFill="1" applyBorder="1"/>
    <xf numFmtId="16" fontId="7" fillId="0" borderId="1" xfId="0" applyNumberFormat="1" applyFont="1" applyBorder="1"/>
    <xf numFmtId="16" fontId="8" fillId="0" borderId="1" xfId="0" applyNumberFormat="1" applyFont="1" applyBorder="1"/>
    <xf numFmtId="0" fontId="10" fillId="0" borderId="6" xfId="0" applyFont="1" applyBorder="1" applyAlignment="1">
      <alignment horizontal="center"/>
    </xf>
    <xf numFmtId="0" fontId="14" fillId="0" borderId="7" xfId="0" applyFont="1" applyBorder="1"/>
    <xf numFmtId="14" fontId="0" fillId="0" borderId="8" xfId="0" applyNumberFormat="1" applyBorder="1"/>
    <xf numFmtId="0" fontId="0" fillId="0" borderId="0" xfId="0" applyBorder="1"/>
    <xf numFmtId="0" fontId="0" fillId="0" borderId="9" xfId="0" applyBorder="1"/>
    <xf numFmtId="0" fontId="0" fillId="2" borderId="0" xfId="0" applyFill="1" applyBorder="1"/>
    <xf numFmtId="0" fontId="0" fillId="2" borderId="9" xfId="0" applyFill="1" applyBorder="1"/>
    <xf numFmtId="14" fontId="0" fillId="0" borderId="10" xfId="0" applyNumberFormat="1" applyBorder="1"/>
    <xf numFmtId="0" fontId="0" fillId="2" borderId="11" xfId="0" applyFill="1" applyBorder="1"/>
    <xf numFmtId="0" fontId="0" fillId="2" borderId="12" xfId="0" applyFill="1" applyBorder="1"/>
    <xf numFmtId="0" fontId="20" fillId="0" borderId="8" xfId="0" applyFont="1" applyBorder="1"/>
    <xf numFmtId="0" fontId="20" fillId="0" borderId="5" xfId="0" applyFont="1" applyBorder="1"/>
    <xf numFmtId="0" fontId="10" fillId="0" borderId="13" xfId="0" applyFont="1" applyBorder="1" applyAlignment="1">
      <alignment horizontal="center"/>
    </xf>
    <xf numFmtId="0" fontId="11" fillId="0" borderId="14" xfId="0" applyFont="1" applyBorder="1"/>
    <xf numFmtId="0" fontId="12" fillId="0" borderId="14" xfId="0" applyFont="1" applyBorder="1"/>
    <xf numFmtId="0" fontId="13" fillId="0" borderId="14" xfId="0" applyFont="1" applyBorder="1"/>
    <xf numFmtId="0" fontId="14" fillId="0" borderId="14" xfId="0" applyFont="1" applyBorder="1"/>
    <xf numFmtId="0" fontId="14" fillId="0" borderId="15" xfId="0" applyFont="1" applyBorder="1"/>
    <xf numFmtId="0" fontId="19" fillId="0" borderId="0" xfId="0" applyFont="1" applyBorder="1"/>
    <xf numFmtId="0" fontId="20" fillId="0" borderId="0" xfId="0" applyFont="1" applyBorder="1"/>
    <xf numFmtId="0" fontId="10" fillId="0" borderId="16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0" fillId="0" borderId="18" xfId="0" applyBorder="1"/>
    <xf numFmtId="0" fontId="0" fillId="2" borderId="16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7" fillId="0" borderId="1" xfId="0" applyNumberFormat="1" applyFont="1" applyFill="1" applyBorder="1"/>
    <xf numFmtId="0" fontId="7" fillId="0" borderId="1" xfId="0" applyFont="1" applyFill="1" applyBorder="1"/>
    <xf numFmtId="0" fontId="7" fillId="0" borderId="18" xfId="0" applyNumberFormat="1" applyFont="1" applyFill="1" applyBorder="1"/>
    <xf numFmtId="164" fontId="0" fillId="0" borderId="0" xfId="0" applyNumberFormat="1"/>
    <xf numFmtId="0" fontId="0" fillId="0" borderId="0" xfId="0" applyFill="1"/>
    <xf numFmtId="0" fontId="0" fillId="0" borderId="11" xfId="0" applyFill="1" applyBorder="1"/>
    <xf numFmtId="0" fontId="0" fillId="0" borderId="0" xfId="0" applyFont="1" applyBorder="1"/>
    <xf numFmtId="0" fontId="0" fillId="2" borderId="18" xfId="0" applyFill="1" applyBorder="1"/>
    <xf numFmtId="0" fontId="0" fillId="2" borderId="0" xfId="0" applyFill="1"/>
    <xf numFmtId="0" fontId="0" fillId="0" borderId="18" xfId="0" applyFill="1" applyBorder="1"/>
    <xf numFmtId="0" fontId="2" fillId="0" borderId="0" xfId="0" applyFont="1"/>
    <xf numFmtId="0" fontId="23" fillId="0" borderId="0" xfId="0" applyFont="1" applyAlignment="1">
      <alignment horizontal="left" vertical="center" indent="1"/>
    </xf>
    <xf numFmtId="0" fontId="23" fillId="0" borderId="0" xfId="0" applyFont="1"/>
    <xf numFmtId="0" fontId="25" fillId="0" borderId="0" xfId="0" applyFont="1" applyAlignment="1">
      <alignment vertical="center"/>
    </xf>
    <xf numFmtId="0" fontId="26" fillId="0" borderId="0" xfId="29" applyFont="1"/>
    <xf numFmtId="0" fontId="27" fillId="0" borderId="0" xfId="0" applyFont="1"/>
    <xf numFmtId="0" fontId="24" fillId="0" borderId="1" xfId="0" applyFon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24" fillId="0" borderId="0" xfId="0" applyFont="1"/>
    <xf numFmtId="0" fontId="11" fillId="0" borderId="0" xfId="0" applyFont="1" applyAlignment="1">
      <alignment horizontal="left" vertical="center" indent="1"/>
    </xf>
    <xf numFmtId="0" fontId="29" fillId="0" borderId="0" xfId="29" applyFont="1"/>
    <xf numFmtId="0" fontId="23" fillId="0" borderId="0" xfId="29" applyFont="1" applyFill="1"/>
    <xf numFmtId="0" fontId="23" fillId="0" borderId="0" xfId="29" applyFont="1"/>
  </cellXfs>
  <cellStyles count="10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en g pour 100 mâles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'poids moyen'!$K$43:$N$43</c:f>
                <c:numCache>
                  <c:formatCode>General</c:formatCode>
                  <c:ptCount val="4"/>
                  <c:pt idx="0">
                    <c:v>0.0106149789344009</c:v>
                  </c:pt>
                  <c:pt idx="1">
                    <c:v>0.0138221742139217</c:v>
                  </c:pt>
                  <c:pt idx="2">
                    <c:v>0.00908503042250149</c:v>
                  </c:pt>
                  <c:pt idx="3">
                    <c:v>0.00827994565199555</c:v>
                  </c:pt>
                </c:numCache>
              </c:numRef>
            </c:plus>
            <c:minus>
              <c:numRef>
                <c:f>'poids moyen'!$K$43:$N$43</c:f>
                <c:numCache>
                  <c:formatCode>General</c:formatCode>
                  <c:ptCount val="4"/>
                  <c:pt idx="0">
                    <c:v>0.0106149789344009</c:v>
                  </c:pt>
                  <c:pt idx="1">
                    <c:v>0.0138221742139217</c:v>
                  </c:pt>
                  <c:pt idx="2">
                    <c:v>0.00908503042250149</c:v>
                  </c:pt>
                  <c:pt idx="3">
                    <c:v>0.00827994565199555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'poids moyen'!$K$41:$N$41</c:f>
              <c:strCache>
                <c:ptCount val="4"/>
                <c:pt idx="0">
                  <c:v>3B</c:v>
                </c:pt>
                <c:pt idx="1">
                  <c:v>6A</c:v>
                </c:pt>
                <c:pt idx="2">
                  <c:v>10b</c:v>
                </c:pt>
                <c:pt idx="3">
                  <c:v>12B</c:v>
                </c:pt>
              </c:strCache>
            </c:strRef>
          </c:cat>
          <c:val>
            <c:numRef>
              <c:f>'poids moyen'!$K$42:$N$42</c:f>
              <c:numCache>
                <c:formatCode>General</c:formatCode>
                <c:ptCount val="4"/>
                <c:pt idx="0">
                  <c:v>0.0749444444444444</c:v>
                </c:pt>
                <c:pt idx="1">
                  <c:v>0.0687</c:v>
                </c:pt>
                <c:pt idx="2">
                  <c:v>0.0695555555555555</c:v>
                </c:pt>
                <c:pt idx="3">
                  <c:v>0.0688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93-422B-9138-CCEF0E46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68648"/>
        <c:axId val="-2132265096"/>
      </c:barChart>
      <c:catAx>
        <c:axId val="-2132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65096"/>
        <c:crosses val="autoZero"/>
        <c:auto val="1"/>
        <c:lblAlgn val="ctr"/>
        <c:lblOffset val="100"/>
        <c:noMultiLvlLbl val="0"/>
      </c:catAx>
      <c:valAx>
        <c:axId val="-2132265096"/>
        <c:scaling>
          <c:orientation val="minMax"/>
          <c:max val="0.1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6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en g pour 100 femelles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'poids moyen'!$K$32:$N$32</c:f>
                <c:numCache>
                  <c:formatCode>General</c:formatCode>
                  <c:ptCount val="4"/>
                  <c:pt idx="0">
                    <c:v>0.0166409992831817</c:v>
                  </c:pt>
                  <c:pt idx="1">
                    <c:v>0.0150949494865003</c:v>
                  </c:pt>
                  <c:pt idx="2">
                    <c:v>0.0135604305896891</c:v>
                  </c:pt>
                  <c:pt idx="3">
                    <c:v>0.0134260422728036</c:v>
                  </c:pt>
                </c:numCache>
              </c:numRef>
            </c:plus>
            <c:minus>
              <c:numRef>
                <c:f>'poids moyen'!$K$32:$N$32</c:f>
                <c:numCache>
                  <c:formatCode>General</c:formatCode>
                  <c:ptCount val="4"/>
                  <c:pt idx="0">
                    <c:v>0.0166409992831817</c:v>
                  </c:pt>
                  <c:pt idx="1">
                    <c:v>0.0150949494865003</c:v>
                  </c:pt>
                  <c:pt idx="2">
                    <c:v>0.0135604305896891</c:v>
                  </c:pt>
                  <c:pt idx="3">
                    <c:v>0.0134260422728036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'poids moyen'!$K$30:$N$30</c:f>
              <c:strCache>
                <c:ptCount val="4"/>
                <c:pt idx="0">
                  <c:v>3B</c:v>
                </c:pt>
                <c:pt idx="1">
                  <c:v>6A</c:v>
                </c:pt>
                <c:pt idx="2">
                  <c:v>10b</c:v>
                </c:pt>
                <c:pt idx="3">
                  <c:v>12B</c:v>
                </c:pt>
              </c:strCache>
            </c:strRef>
          </c:cat>
          <c:val>
            <c:numRef>
              <c:f>'poids moyen'!$K$31:$N$31</c:f>
              <c:numCache>
                <c:formatCode>General</c:formatCode>
                <c:ptCount val="4"/>
                <c:pt idx="0">
                  <c:v>0.09905</c:v>
                </c:pt>
                <c:pt idx="1">
                  <c:v>0.0966</c:v>
                </c:pt>
                <c:pt idx="2">
                  <c:v>0.0975444444444444</c:v>
                </c:pt>
                <c:pt idx="3">
                  <c:v>0.102088888888889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23-3442-9354-2823F6CA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27608"/>
        <c:axId val="-2132224056"/>
      </c:barChart>
      <c:catAx>
        <c:axId val="-21322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24056"/>
        <c:crosses val="autoZero"/>
        <c:auto val="1"/>
        <c:lblAlgn val="ctr"/>
        <c:lblOffset val="100"/>
        <c:noMultiLvlLbl val="0"/>
      </c:catAx>
      <c:valAx>
        <c:axId val="-21322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2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532279</xdr:colOff>
      <xdr:row>39</xdr:row>
      <xdr:rowOff>90768</xdr:rowOff>
    </xdr:from>
    <xdr:to>
      <xdr:col>20</xdr:col>
      <xdr:colOff>532279</xdr:colOff>
      <xdr:row>53</xdr:row>
      <xdr:rowOff>166968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545352</xdr:colOff>
      <xdr:row>24</xdr:row>
      <xdr:rowOff>17929</xdr:rowOff>
    </xdr:from>
    <xdr:to>
      <xdr:col>20</xdr:col>
      <xdr:colOff>522941</xdr:colOff>
      <xdr:row>39</xdr:row>
      <xdr:rowOff>44823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54AE8004-4D59-2945-94C8-3A239DC6E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wikipedia.org/wiki/Valeur_p" TargetMode="External"/><Relationship Id="rId4" Type="http://schemas.openxmlformats.org/officeDocument/2006/relationships/hyperlink" Target="http://fr.wikipedia.org/wiki/Valeur_p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fr.wikipedia.org/wiki/Valeur_p" TargetMode="External"/><Relationship Id="rId2" Type="http://schemas.openxmlformats.org/officeDocument/2006/relationships/hyperlink" Target="http://fr.wikipedia.org/wiki/Valeur_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r.wikipedia.org/wiki/Valeur_p" TargetMode="External"/><Relationship Id="rId2" Type="http://schemas.openxmlformats.org/officeDocument/2006/relationships/hyperlink" Target="http://fr.wikipedia.org/wiki/Valeur_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2FF32"/>
  </sheetPr>
  <dimension ref="A1:X154"/>
  <sheetViews>
    <sheetView tabSelected="1" topLeftCell="A36" zoomScale="85" zoomScaleNormal="85" zoomScalePageLayoutView="85" workbookViewId="0">
      <selection activeCell="D73" sqref="D73"/>
    </sheetView>
  </sheetViews>
  <sheetFormatPr baseColWidth="10" defaultRowHeight="14" x14ac:dyDescent="0"/>
  <cols>
    <col min="1" max="1" width="15.1640625" bestFit="1" customWidth="1"/>
    <col min="2" max="2" width="12.33203125" bestFit="1" customWidth="1"/>
    <col min="3" max="3" width="12.5" style="1" bestFit="1" customWidth="1"/>
    <col min="4" max="4" width="17.6640625" bestFit="1" customWidth="1"/>
    <col min="5" max="5" width="13.83203125" bestFit="1" customWidth="1"/>
    <col min="6" max="6" width="16.5" bestFit="1" customWidth="1"/>
    <col min="7" max="7" width="11.5" bestFit="1" customWidth="1"/>
    <col min="8" max="9" width="13.83203125" bestFit="1" customWidth="1"/>
    <col min="10" max="18" width="11.5" bestFit="1" customWidth="1"/>
  </cols>
  <sheetData>
    <row r="1" spans="1:23" ht="15">
      <c r="A1" s="22"/>
      <c r="B1" s="22"/>
      <c r="C1" s="32">
        <v>42516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">
      <c r="A2" s="22"/>
      <c r="B2" s="22"/>
      <c r="C2" s="33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5">
      <c r="A3" s="22"/>
      <c r="B3" s="22"/>
      <c r="C3" s="33" t="s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">
      <c r="A4" s="22"/>
      <c r="B4" s="22"/>
      <c r="C4" s="33"/>
      <c r="D4" s="33" t="s">
        <v>48</v>
      </c>
      <c r="E4" s="22" t="s">
        <v>1</v>
      </c>
      <c r="F4" s="33" t="s">
        <v>2</v>
      </c>
      <c r="G4" s="33" t="s">
        <v>49</v>
      </c>
      <c r="H4" s="22" t="s">
        <v>1</v>
      </c>
      <c r="I4" s="33" t="s">
        <v>3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46"/>
      <c r="W4" s="22"/>
    </row>
    <row r="5" spans="1:23" ht="15">
      <c r="A5" s="34" t="s">
        <v>4</v>
      </c>
      <c r="B5" s="35">
        <v>42508</v>
      </c>
      <c r="C5" s="33" t="s">
        <v>13</v>
      </c>
      <c r="D5" s="22">
        <v>8.2400000000000001E-2</v>
      </c>
      <c r="E5" s="22">
        <v>100</v>
      </c>
      <c r="F5" s="22">
        <f>D5/E5</f>
        <v>8.2399999999999997E-4</v>
      </c>
      <c r="G5" s="22">
        <v>6.7000000000000004E-2</v>
      </c>
      <c r="H5" s="22">
        <v>100</v>
      </c>
      <c r="I5" s="22">
        <f>G5/H5</f>
        <v>6.7000000000000002E-4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15">
      <c r="A6" s="34" t="s">
        <v>6</v>
      </c>
      <c r="B6" s="35">
        <v>42513</v>
      </c>
      <c r="C6" s="33" t="s">
        <v>12</v>
      </c>
      <c r="D6" s="22"/>
      <c r="E6" s="22"/>
      <c r="F6" s="22"/>
      <c r="G6" s="22">
        <v>6.4600000000000005E-2</v>
      </c>
      <c r="H6" s="22">
        <v>72</v>
      </c>
      <c r="I6" s="22">
        <f>G6/H6</f>
        <v>8.9722222222222232E-4</v>
      </c>
      <c r="J6" s="34" t="s">
        <v>124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15">
      <c r="A7" s="22"/>
      <c r="B7" s="35">
        <v>42515</v>
      </c>
      <c r="C7" s="33" t="s">
        <v>7</v>
      </c>
      <c r="D7" s="22">
        <v>6.9000000000000006E-2</v>
      </c>
      <c r="E7" s="22">
        <v>89</v>
      </c>
      <c r="F7" s="22">
        <f>D7/E7</f>
        <v>7.7528089887640456E-4</v>
      </c>
      <c r="G7" s="22">
        <v>5.4100000000000002E-2</v>
      </c>
      <c r="H7" s="22">
        <v>100</v>
      </c>
      <c r="I7" s="22">
        <f>G7/H7</f>
        <v>5.4100000000000003E-4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5">
      <c r="A8" s="22"/>
      <c r="B8" s="35">
        <v>42515</v>
      </c>
      <c r="C8" s="33" t="s">
        <v>9</v>
      </c>
      <c r="D8" s="22">
        <v>8.5000000000000006E-2</v>
      </c>
      <c r="E8" s="22">
        <v>72</v>
      </c>
      <c r="F8" s="22">
        <f>D8/E8</f>
        <v>1.1805555555555556E-3</v>
      </c>
      <c r="G8" s="22">
        <v>2.75E-2</v>
      </c>
      <c r="H8" s="22">
        <v>32</v>
      </c>
      <c r="I8" s="22">
        <f>G8/H8</f>
        <v>8.59375E-4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5">
      <c r="A9" s="22"/>
      <c r="B9" s="22"/>
      <c r="C9" s="3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ht="15">
      <c r="A10" s="22"/>
      <c r="B10" s="22"/>
      <c r="C10" s="33"/>
      <c r="D10" s="22"/>
      <c r="E10" s="22"/>
      <c r="F10" s="22"/>
      <c r="G10" s="22"/>
      <c r="H10" s="22"/>
      <c r="I10" s="22"/>
      <c r="J10" s="28" t="s">
        <v>43</v>
      </c>
      <c r="K10" s="22"/>
      <c r="L10" s="22"/>
      <c r="M10" s="22"/>
      <c r="N10" s="22"/>
      <c r="O10" s="36" t="s">
        <v>44</v>
      </c>
      <c r="P10" s="22"/>
      <c r="Q10" s="22"/>
      <c r="R10" s="22"/>
      <c r="S10" s="22"/>
      <c r="T10" s="22"/>
      <c r="U10" s="22"/>
      <c r="V10" s="22"/>
      <c r="W10" s="22"/>
    </row>
    <row r="11" spans="1:23" ht="15">
      <c r="A11" s="22"/>
      <c r="B11" s="22"/>
      <c r="C11" s="33"/>
      <c r="D11" s="33" t="s">
        <v>50</v>
      </c>
      <c r="E11" s="37" t="s">
        <v>2</v>
      </c>
      <c r="F11" s="22" t="s">
        <v>11</v>
      </c>
      <c r="G11" s="37" t="s">
        <v>3</v>
      </c>
      <c r="H11" s="22"/>
      <c r="I11" s="22"/>
      <c r="J11" s="28" t="s">
        <v>5</v>
      </c>
      <c r="K11" s="28" t="s">
        <v>7</v>
      </c>
      <c r="L11" s="28" t="s">
        <v>10</v>
      </c>
      <c r="M11" s="28" t="s">
        <v>9</v>
      </c>
      <c r="N11" s="22"/>
      <c r="O11" s="28" t="s">
        <v>5</v>
      </c>
      <c r="P11" s="28" t="s">
        <v>7</v>
      </c>
      <c r="Q11" s="28" t="s">
        <v>10</v>
      </c>
      <c r="R11" s="28" t="s">
        <v>9</v>
      </c>
      <c r="S11" s="22"/>
      <c r="T11" s="22"/>
      <c r="U11" s="22"/>
      <c r="V11" s="22"/>
      <c r="W11" s="22"/>
    </row>
    <row r="12" spans="1:23" ht="15">
      <c r="A12" s="22" t="s">
        <v>8</v>
      </c>
      <c r="B12" s="38">
        <v>42521</v>
      </c>
      <c r="C12" s="33" t="s">
        <v>5</v>
      </c>
      <c r="D12" s="22">
        <v>0.112</v>
      </c>
      <c r="E12" s="39">
        <f>D12/100</f>
        <v>1.1200000000000001E-3</v>
      </c>
      <c r="F12" s="22">
        <v>6.9000000000000006E-2</v>
      </c>
      <c r="G12" s="39">
        <f>F12/100</f>
        <v>6.9000000000000008E-4</v>
      </c>
      <c r="H12" s="22"/>
      <c r="I12" s="22"/>
      <c r="J12" s="40">
        <v>0.112</v>
      </c>
      <c r="K12" s="40">
        <v>0.12230000000000001</v>
      </c>
      <c r="L12" s="40">
        <v>0.1154</v>
      </c>
      <c r="M12" s="40">
        <v>0.1152</v>
      </c>
      <c r="N12" s="22"/>
      <c r="O12" s="40">
        <v>6.9000000000000006E-2</v>
      </c>
      <c r="P12" s="40">
        <v>8.1600000000000006E-2</v>
      </c>
      <c r="Q12" s="40">
        <v>8.1699999999999995E-2</v>
      </c>
      <c r="R12" s="40">
        <v>6.8400000000000002E-2</v>
      </c>
      <c r="S12" s="22"/>
      <c r="T12" s="22"/>
      <c r="U12" s="22"/>
      <c r="V12" s="22"/>
      <c r="W12" s="22"/>
    </row>
    <row r="13" spans="1:23" ht="15">
      <c r="A13" s="22"/>
      <c r="B13" s="22"/>
      <c r="C13" s="33" t="s">
        <v>7</v>
      </c>
      <c r="D13" s="22">
        <v>0.12230000000000001</v>
      </c>
      <c r="E13" s="39">
        <f t="shared" ref="E13:E15" si="0">D13/100</f>
        <v>1.2230000000000001E-3</v>
      </c>
      <c r="F13" s="22">
        <v>8.1600000000000006E-2</v>
      </c>
      <c r="G13" s="39">
        <f t="shared" ref="G13:G15" si="1">F13/100</f>
        <v>8.160000000000001E-4</v>
      </c>
      <c r="H13" s="22"/>
      <c r="I13" s="22"/>
      <c r="J13" s="41">
        <v>0.12280000000000001</v>
      </c>
      <c r="K13" s="41">
        <v>7.3700000000000002E-2</v>
      </c>
      <c r="L13" s="41">
        <v>0.1148</v>
      </c>
      <c r="M13" s="41">
        <v>8.9499999999999996E-2</v>
      </c>
      <c r="N13" s="22"/>
      <c r="O13" s="41">
        <v>8.4599999999999995E-2</v>
      </c>
      <c r="P13" s="41">
        <v>3.7400000000000003E-2</v>
      </c>
      <c r="Q13" s="41">
        <v>8.0399999999999999E-2</v>
      </c>
      <c r="R13" s="41">
        <v>5.8599999999999999E-2</v>
      </c>
      <c r="S13" s="22"/>
      <c r="T13" s="22"/>
      <c r="U13" s="22"/>
      <c r="V13" s="22"/>
      <c r="W13" s="22"/>
    </row>
    <row r="14" spans="1:23" ht="15">
      <c r="A14" s="22"/>
      <c r="B14" s="22"/>
      <c r="C14" s="33" t="s">
        <v>10</v>
      </c>
      <c r="D14" s="22">
        <v>0.1154</v>
      </c>
      <c r="E14" s="39">
        <f t="shared" si="0"/>
        <v>1.1540000000000001E-3</v>
      </c>
      <c r="F14" s="22">
        <v>8.1699999999999995E-2</v>
      </c>
      <c r="G14" s="39">
        <f t="shared" si="1"/>
        <v>8.1699999999999991E-4</v>
      </c>
      <c r="H14" s="22"/>
      <c r="I14" s="22"/>
      <c r="J14" s="41">
        <v>8.8400000000000006E-2</v>
      </c>
      <c r="K14" s="41">
        <v>0.1183</v>
      </c>
      <c r="L14" s="41">
        <v>0.1016</v>
      </c>
      <c r="M14" s="41">
        <v>0.10150000000000001</v>
      </c>
      <c r="N14" s="22"/>
      <c r="O14" s="41">
        <v>7.9699999999999993E-2</v>
      </c>
      <c r="P14" s="41">
        <v>8.4400000000000003E-2</v>
      </c>
      <c r="Q14" s="41">
        <v>5.6000000000000001E-2</v>
      </c>
      <c r="R14" s="41">
        <v>7.0499999999999993E-2</v>
      </c>
      <c r="S14" s="22"/>
      <c r="T14" s="22"/>
      <c r="U14" s="22"/>
      <c r="V14" s="22"/>
      <c r="W14" s="22"/>
    </row>
    <row r="15" spans="1:23" ht="15">
      <c r="A15" s="22"/>
      <c r="B15" s="22"/>
      <c r="C15" s="33" t="s">
        <v>9</v>
      </c>
      <c r="D15" s="22">
        <v>0.1152</v>
      </c>
      <c r="E15" s="39">
        <f t="shared" si="0"/>
        <v>1.152E-3</v>
      </c>
      <c r="F15" s="22">
        <v>6.8400000000000002E-2</v>
      </c>
      <c r="G15" s="39">
        <f t="shared" si="1"/>
        <v>6.8400000000000004E-4</v>
      </c>
      <c r="H15" s="22"/>
      <c r="I15" s="22"/>
      <c r="J15" s="41">
        <v>9.5699999999999993E-2</v>
      </c>
      <c r="K15" s="22">
        <v>8.7400000000000005E-2</v>
      </c>
      <c r="L15" s="41">
        <v>9.5600000000000004E-2</v>
      </c>
      <c r="M15" s="41">
        <v>0.1085</v>
      </c>
      <c r="N15" s="22"/>
      <c r="O15" s="41">
        <v>6.3700000000000007E-2</v>
      </c>
      <c r="P15" s="22">
        <v>6.4600000000000005E-2</v>
      </c>
      <c r="Q15" s="41">
        <v>6.5000000000000002E-2</v>
      </c>
      <c r="R15" s="41">
        <v>6.9500000000000006E-2</v>
      </c>
      <c r="S15" s="22"/>
      <c r="T15" s="22"/>
      <c r="U15" s="22"/>
      <c r="V15" s="22"/>
      <c r="W15" s="22"/>
    </row>
    <row r="16" spans="1:23" ht="15">
      <c r="A16" s="22"/>
      <c r="B16" s="22"/>
      <c r="C16" s="33"/>
      <c r="D16" s="22"/>
      <c r="E16" s="39"/>
      <c r="F16" s="22"/>
      <c r="G16" s="39"/>
      <c r="H16" s="22"/>
      <c r="I16" s="22"/>
      <c r="J16" s="41">
        <v>6.8599999999999994E-2</v>
      </c>
      <c r="K16" s="41">
        <v>9.3799999999999994E-2</v>
      </c>
      <c r="L16" s="41">
        <v>6.9500000000000006E-2</v>
      </c>
      <c r="M16" s="41">
        <v>7.3200000000000001E-2</v>
      </c>
      <c r="N16" s="22"/>
      <c r="O16" s="41">
        <v>9.5299999999999996E-2</v>
      </c>
      <c r="P16" s="41">
        <v>6.7500000000000004E-2</v>
      </c>
      <c r="Q16" s="41">
        <v>5.8000000000000003E-2</v>
      </c>
      <c r="R16" s="41">
        <v>5.7799999999999997E-2</v>
      </c>
      <c r="S16" s="22"/>
      <c r="T16" s="22"/>
      <c r="U16" s="22"/>
      <c r="V16" s="22"/>
      <c r="W16" s="22"/>
    </row>
    <row r="17" spans="1:23" ht="15">
      <c r="A17" s="22"/>
      <c r="B17" s="22"/>
      <c r="C17" s="33"/>
      <c r="D17" s="22"/>
      <c r="E17" s="39"/>
      <c r="F17" s="22"/>
      <c r="G17" s="39"/>
      <c r="H17" s="22"/>
      <c r="I17" s="22"/>
      <c r="J17" s="41">
        <v>0.11070000000000001</v>
      </c>
      <c r="K17" s="41">
        <v>9.2200000000000004E-2</v>
      </c>
      <c r="L17" s="41">
        <v>9.3299999999999994E-2</v>
      </c>
      <c r="M17" s="41">
        <v>9.8699999999999996E-2</v>
      </c>
      <c r="N17" s="22"/>
      <c r="O17" s="41">
        <v>6.2300000000000001E-2</v>
      </c>
      <c r="P17" s="41">
        <v>6.9800000000000001E-2</v>
      </c>
      <c r="Q17" s="41">
        <v>6.7900000000000002E-2</v>
      </c>
      <c r="R17" s="41">
        <v>6.25E-2</v>
      </c>
      <c r="S17" s="22"/>
      <c r="T17" s="22"/>
      <c r="U17" s="22"/>
      <c r="V17" s="22"/>
      <c r="W17" s="22"/>
    </row>
    <row r="18" spans="1:23" ht="15">
      <c r="A18" s="22"/>
      <c r="B18" s="38">
        <v>42523</v>
      </c>
      <c r="C18" s="33" t="s">
        <v>12</v>
      </c>
      <c r="D18" s="22">
        <v>0.12280000000000001</v>
      </c>
      <c r="E18" s="39">
        <f t="shared" ref="E18:E21" si="2">D18/100</f>
        <v>1.2280000000000001E-3</v>
      </c>
      <c r="F18" s="22">
        <v>8.4599999999999995E-2</v>
      </c>
      <c r="G18" s="39">
        <f t="shared" ref="G18:G21" si="3">F18/100</f>
        <v>8.4599999999999996E-4</v>
      </c>
      <c r="H18" s="22"/>
      <c r="I18" s="22"/>
      <c r="J18" s="41">
        <v>9.9500000000000005E-2</v>
      </c>
      <c r="K18" s="41">
        <v>9.0700000000000003E-2</v>
      </c>
      <c r="L18" s="41">
        <v>9.8500000000000004E-2</v>
      </c>
      <c r="M18" s="41">
        <v>0.11070000000000001</v>
      </c>
      <c r="N18" s="22"/>
      <c r="O18" s="41">
        <v>6.9199999999999998E-2</v>
      </c>
      <c r="P18" s="41">
        <v>6.8500000000000005E-2</v>
      </c>
      <c r="Q18" s="41">
        <v>7.3599999999999999E-2</v>
      </c>
      <c r="R18" s="41">
        <v>7.9500000000000001E-2</v>
      </c>
      <c r="S18" s="22"/>
      <c r="T18" s="22"/>
      <c r="U18" s="22"/>
      <c r="V18" s="22"/>
      <c r="W18" s="22"/>
    </row>
    <row r="19" spans="1:23" ht="15">
      <c r="A19" s="22"/>
      <c r="B19" s="22"/>
      <c r="C19" s="33" t="s">
        <v>7</v>
      </c>
      <c r="D19" s="22">
        <v>7.3700000000000002E-2</v>
      </c>
      <c r="E19" s="39">
        <f t="shared" si="2"/>
        <v>7.3700000000000002E-4</v>
      </c>
      <c r="F19" s="22">
        <v>8.7400000000000005E-2</v>
      </c>
      <c r="G19" s="39">
        <f t="shared" si="3"/>
        <v>8.740000000000001E-4</v>
      </c>
      <c r="H19" s="22"/>
      <c r="I19" s="22"/>
      <c r="J19" s="41">
        <v>9.4700000000000006E-2</v>
      </c>
      <c r="K19" s="41">
        <v>9.2499999999999999E-2</v>
      </c>
      <c r="L19" s="41">
        <v>9.7000000000000003E-2</v>
      </c>
      <c r="M19" s="41">
        <v>0.1108</v>
      </c>
      <c r="N19" s="22"/>
      <c r="O19" s="41">
        <v>7.8200000000000006E-2</v>
      </c>
      <c r="P19" s="41">
        <v>7.9000000000000001E-2</v>
      </c>
      <c r="Q19" s="41">
        <v>7.5499999999999998E-2</v>
      </c>
      <c r="R19" s="41">
        <v>8.1500000000000003E-2</v>
      </c>
      <c r="S19" s="22"/>
      <c r="T19" s="22"/>
      <c r="U19" s="22"/>
      <c r="V19" s="22"/>
      <c r="W19" s="22"/>
    </row>
    <row r="20" spans="1:23" ht="15">
      <c r="A20" s="22"/>
      <c r="B20" s="22"/>
      <c r="C20" s="33" t="s">
        <v>10</v>
      </c>
      <c r="D20" s="22">
        <v>0.1148</v>
      </c>
      <c r="E20" s="39">
        <f t="shared" si="2"/>
        <v>1.1479999999999999E-3</v>
      </c>
      <c r="F20" s="22">
        <v>8.0399999999999999E-2</v>
      </c>
      <c r="G20" s="39">
        <f t="shared" si="3"/>
        <v>8.0400000000000003E-4</v>
      </c>
      <c r="H20" s="22"/>
      <c r="I20" s="22"/>
      <c r="J20" s="42"/>
      <c r="K20" s="43">
        <v>9.8500000000000004E-2</v>
      </c>
      <c r="L20" s="43">
        <v>9.2200000000000004E-2</v>
      </c>
      <c r="M20" s="43">
        <v>0.11070000000000001</v>
      </c>
      <c r="N20" s="22"/>
      <c r="O20" s="43">
        <v>7.2499999999999995E-2</v>
      </c>
      <c r="P20" s="43">
        <v>6.5500000000000003E-2</v>
      </c>
      <c r="Q20" s="43">
        <v>6.7900000000000002E-2</v>
      </c>
      <c r="R20" s="43">
        <v>7.0900000000000005E-2</v>
      </c>
      <c r="S20" s="22"/>
      <c r="T20" s="22"/>
      <c r="U20" s="22"/>
      <c r="V20" s="22"/>
      <c r="W20" s="22"/>
    </row>
    <row r="21" spans="1:23" ht="15">
      <c r="A21" s="22"/>
      <c r="B21" s="22"/>
      <c r="C21" s="33" t="s">
        <v>9</v>
      </c>
      <c r="D21" s="22">
        <v>8.9499999999999996E-2</v>
      </c>
      <c r="E21" s="39">
        <f t="shared" si="2"/>
        <v>8.9499999999999996E-4</v>
      </c>
      <c r="F21" s="22">
        <v>5.8599999999999999E-2</v>
      </c>
      <c r="G21" s="39">
        <f t="shared" si="3"/>
        <v>5.8600000000000004E-4</v>
      </c>
      <c r="H21" s="22"/>
      <c r="I21" s="28" t="s">
        <v>42</v>
      </c>
      <c r="J21" s="36">
        <f>AVERAGE(J12:J20)</f>
        <v>9.9050000000000013E-2</v>
      </c>
      <c r="K21" s="36">
        <f>AVERAGE(K12:K20)</f>
        <v>9.6600000000000019E-2</v>
      </c>
      <c r="L21" s="36">
        <f>AVERAGE(L12:L20)</f>
        <v>9.7544444444444461E-2</v>
      </c>
      <c r="M21" s="36">
        <f>AVERAGE(M12:M20)</f>
        <v>0.1020888888888889</v>
      </c>
      <c r="N21" s="22"/>
      <c r="O21" s="36">
        <f>AVERAGE(O12:O20)</f>
        <v>7.4944444444444452E-2</v>
      </c>
      <c r="P21" s="36">
        <f>AVERAGE(P12:P20)</f>
        <v>6.8699999999999997E-2</v>
      </c>
      <c r="Q21" s="36">
        <f>AVERAGE(Q12:Q20)</f>
        <v>6.9555555555555551E-2</v>
      </c>
      <c r="R21" s="36">
        <f>AVERAGE(R12:R20)</f>
        <v>6.88E-2</v>
      </c>
      <c r="S21" s="22"/>
      <c r="T21" s="22"/>
      <c r="U21" s="22"/>
      <c r="V21" s="22"/>
      <c r="W21" s="22"/>
    </row>
    <row r="22" spans="1:23" ht="15">
      <c r="A22" s="22"/>
      <c r="B22" s="22"/>
      <c r="C22" s="33"/>
      <c r="D22" s="22"/>
      <c r="E22" s="39"/>
      <c r="F22" s="22"/>
      <c r="G22" s="39"/>
      <c r="H22" s="22"/>
      <c r="I22" s="96" t="s">
        <v>83</v>
      </c>
      <c r="J22" s="22">
        <f>STDEV(J12:J20)</f>
        <v>1.6640999283181752E-2</v>
      </c>
      <c r="K22" s="22">
        <f t="shared" ref="K22:M22" si="4">STDEV(K12:K20)</f>
        <v>1.509494948650031E-2</v>
      </c>
      <c r="L22" s="22">
        <f t="shared" si="4"/>
        <v>1.3560430589689056E-2</v>
      </c>
      <c r="M22" s="22">
        <f t="shared" si="4"/>
        <v>1.3426042272803645E-2</v>
      </c>
      <c r="N22" s="22"/>
      <c r="O22" s="22">
        <f>STDEV(O12:O20)</f>
        <v>1.0614978934400936E-2</v>
      </c>
      <c r="P22" s="22">
        <f t="shared" ref="P22:R22" si="5">STDEV(P12:P20)</f>
        <v>1.3822174213921703E-2</v>
      </c>
      <c r="Q22" s="22">
        <f t="shared" si="5"/>
        <v>9.085030422501493E-3</v>
      </c>
      <c r="R22" s="22">
        <f t="shared" si="5"/>
        <v>8.2799456519955499E-3</v>
      </c>
      <c r="S22" s="22"/>
      <c r="T22" s="22"/>
      <c r="U22" s="22"/>
      <c r="V22" s="22"/>
      <c r="W22" s="22"/>
    </row>
    <row r="23" spans="1:23" ht="15">
      <c r="A23" s="22"/>
      <c r="B23" s="22"/>
      <c r="C23" s="33"/>
      <c r="D23" s="22"/>
      <c r="E23" s="39"/>
      <c r="F23" s="22"/>
      <c r="G23" s="39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5">
      <c r="A24" s="22"/>
      <c r="B24" s="38">
        <v>42527</v>
      </c>
      <c r="C24" s="33" t="s">
        <v>12</v>
      </c>
      <c r="D24" s="22">
        <v>8.8400000000000006E-2</v>
      </c>
      <c r="E24" s="39">
        <f t="shared" ref="E24:E27" si="6">D24/100</f>
        <v>8.8400000000000002E-4</v>
      </c>
      <c r="F24" s="22">
        <v>7.9699999999999993E-2</v>
      </c>
      <c r="G24" s="39">
        <f t="shared" ref="G24:G27" si="7">F24/100</f>
        <v>7.9699999999999997E-4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>
      <c r="A25" s="22"/>
      <c r="B25" s="22"/>
      <c r="C25" s="33" t="s">
        <v>7</v>
      </c>
      <c r="D25" s="22">
        <v>0.1183</v>
      </c>
      <c r="E25" s="39">
        <f t="shared" si="6"/>
        <v>1.183E-3</v>
      </c>
      <c r="F25" s="22">
        <v>8.4400000000000003E-2</v>
      </c>
      <c r="G25" s="39">
        <f t="shared" si="7"/>
        <v>8.4400000000000002E-4</v>
      </c>
      <c r="H25" s="22"/>
      <c r="I25" s="4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>
      <c r="A26" s="22"/>
      <c r="B26" s="22"/>
      <c r="C26" s="33" t="s">
        <v>10</v>
      </c>
      <c r="D26" s="22">
        <v>0.1016</v>
      </c>
      <c r="E26" s="39">
        <f t="shared" si="6"/>
        <v>1.016E-3</v>
      </c>
      <c r="F26" s="22">
        <v>5.6000000000000001E-2</v>
      </c>
      <c r="G26" s="39">
        <f t="shared" si="7"/>
        <v>5.6000000000000006E-4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>
      <c r="A27" s="22"/>
      <c r="B27" s="22"/>
      <c r="C27" s="33" t="s">
        <v>9</v>
      </c>
      <c r="D27" s="22">
        <v>0.10150000000000001</v>
      </c>
      <c r="E27" s="39">
        <f t="shared" si="6"/>
        <v>1.0150000000000001E-3</v>
      </c>
      <c r="F27" s="22">
        <v>7.0499999999999993E-2</v>
      </c>
      <c r="G27" s="39">
        <f t="shared" si="7"/>
        <v>7.049999999999999E-4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>
      <c r="A28" s="22"/>
      <c r="B28" s="22"/>
      <c r="C28" s="3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>
      <c r="A29" s="22"/>
      <c r="B29" s="22"/>
      <c r="C29" s="3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>
      <c r="A30" s="22"/>
      <c r="B30" s="38">
        <v>42529</v>
      </c>
      <c r="C30" s="33" t="s">
        <v>12</v>
      </c>
      <c r="D30" s="22">
        <v>9.5699999999999993E-2</v>
      </c>
      <c r="E30" s="39">
        <f t="shared" ref="E30:G31" si="8">D30/100</f>
        <v>9.5699999999999995E-4</v>
      </c>
      <c r="F30" s="22">
        <v>6.3700000000000007E-2</v>
      </c>
      <c r="G30" s="39">
        <f t="shared" ref="G30" si="9">F30/100</f>
        <v>6.3700000000000009E-4</v>
      </c>
      <c r="H30" s="22"/>
      <c r="I30" s="22"/>
      <c r="J30" s="22"/>
      <c r="K30" s="28" t="s">
        <v>12</v>
      </c>
      <c r="L30" s="28" t="s">
        <v>7</v>
      </c>
      <c r="M30" s="28" t="s">
        <v>10</v>
      </c>
      <c r="N30" s="28" t="s">
        <v>9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>
      <c r="A31" s="22"/>
      <c r="B31" s="22"/>
      <c r="C31" s="33" t="s">
        <v>7</v>
      </c>
      <c r="D31" s="22">
        <v>8.7400000000000005E-2</v>
      </c>
      <c r="E31" s="39">
        <f t="shared" si="8"/>
        <v>8.740000000000001E-4</v>
      </c>
      <c r="F31" s="22">
        <v>6.4600000000000005E-2</v>
      </c>
      <c r="G31" s="39">
        <f t="shared" si="8"/>
        <v>6.4600000000000009E-4</v>
      </c>
      <c r="H31" s="22"/>
      <c r="I31" s="22"/>
      <c r="J31" s="36" t="s">
        <v>43</v>
      </c>
      <c r="K31" s="36">
        <v>9.9050000000000013E-2</v>
      </c>
      <c r="L31" s="36">
        <v>9.6600000000000019E-2</v>
      </c>
      <c r="M31" s="36">
        <v>9.7544444444444461E-2</v>
      </c>
      <c r="N31" s="36">
        <v>0.1020888888888889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>
      <c r="A32" s="22"/>
      <c r="B32" s="22"/>
      <c r="C32" s="33" t="s">
        <v>10</v>
      </c>
      <c r="D32" s="22">
        <v>9.5600000000000004E-2</v>
      </c>
      <c r="E32" s="39">
        <f t="shared" ref="E32:E36" si="10">D32/100</f>
        <v>9.5600000000000004E-4</v>
      </c>
      <c r="F32" s="22">
        <v>6.5000000000000002E-2</v>
      </c>
      <c r="G32" s="39">
        <f t="shared" ref="G32:G38" si="11">F32/100</f>
        <v>6.4999999999999997E-4</v>
      </c>
      <c r="H32" s="22"/>
      <c r="I32" s="22"/>
      <c r="J32" s="96" t="s">
        <v>83</v>
      </c>
      <c r="K32" s="22">
        <v>1.6640999283181752E-2</v>
      </c>
      <c r="L32" s="22">
        <v>1.509494948650031E-2</v>
      </c>
      <c r="M32" s="22">
        <v>1.3560430589689056E-2</v>
      </c>
      <c r="N32" s="22">
        <v>1.3426042272803645E-2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4" ht="15">
      <c r="A33" s="22"/>
      <c r="B33" s="22"/>
      <c r="C33" s="33" t="s">
        <v>9</v>
      </c>
      <c r="D33" s="22">
        <v>0.1085</v>
      </c>
      <c r="E33" s="39">
        <f t="shared" si="10"/>
        <v>1.085E-3</v>
      </c>
      <c r="F33" s="22">
        <v>6.9500000000000006E-2</v>
      </c>
      <c r="G33" s="39">
        <f t="shared" si="11"/>
        <v>6.9500000000000009E-4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4" ht="15">
      <c r="A34" s="22"/>
      <c r="B34" s="22"/>
      <c r="C34" s="3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4" ht="15">
      <c r="A35" s="22"/>
      <c r="B35" s="35">
        <v>42530</v>
      </c>
      <c r="C35" s="33" t="s">
        <v>12</v>
      </c>
      <c r="D35" s="22">
        <v>6.8599999999999994E-2</v>
      </c>
      <c r="E35" s="39">
        <f t="shared" si="10"/>
        <v>6.8599999999999998E-4</v>
      </c>
      <c r="F35" s="22">
        <v>9.5299999999999996E-2</v>
      </c>
      <c r="G35" s="39">
        <f t="shared" si="11"/>
        <v>9.5299999999999996E-4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4" ht="15">
      <c r="A36" s="22"/>
      <c r="B36" s="22"/>
      <c r="C36" s="33" t="s">
        <v>7</v>
      </c>
      <c r="D36" s="22">
        <v>9.3799999999999994E-2</v>
      </c>
      <c r="E36" s="39">
        <f t="shared" si="10"/>
        <v>9.3799999999999992E-4</v>
      </c>
      <c r="F36" s="22">
        <v>6.7500000000000004E-2</v>
      </c>
      <c r="G36" s="39">
        <f t="shared" si="11"/>
        <v>6.7500000000000004E-4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spans="1:24" ht="15">
      <c r="A37" s="22"/>
      <c r="B37" s="22"/>
      <c r="C37" s="33" t="s">
        <v>10</v>
      </c>
      <c r="D37" s="22">
        <v>6.9500000000000006E-2</v>
      </c>
      <c r="E37" s="39">
        <f>D37/100</f>
        <v>6.9500000000000009E-4</v>
      </c>
      <c r="F37" s="22">
        <v>5.8000000000000003E-2</v>
      </c>
      <c r="G37" s="39">
        <f t="shared" si="11"/>
        <v>5.8E-4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4" ht="15">
      <c r="A38" s="22"/>
      <c r="B38" s="22"/>
      <c r="C38" s="33" t="s">
        <v>9</v>
      </c>
      <c r="D38" s="22">
        <v>7.3200000000000001E-2</v>
      </c>
      <c r="E38" s="39">
        <f>D38/100</f>
        <v>7.3200000000000001E-4</v>
      </c>
      <c r="F38" s="22">
        <v>5.7799999999999997E-2</v>
      </c>
      <c r="G38" s="39">
        <f t="shared" si="11"/>
        <v>5.7799999999999995E-4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4" ht="15">
      <c r="A39" s="22"/>
      <c r="B39" s="22"/>
      <c r="C39" s="3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17"/>
    </row>
    <row r="40" spans="1:24" ht="15">
      <c r="A40" s="22"/>
      <c r="B40" s="22"/>
      <c r="C40" s="3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4" ht="15">
      <c r="A41" s="22"/>
      <c r="B41" s="35">
        <v>42534</v>
      </c>
      <c r="C41" s="33" t="s">
        <v>12</v>
      </c>
      <c r="D41" s="45">
        <v>4.6100000000000002E-2</v>
      </c>
      <c r="E41" s="39">
        <f>D41/100</f>
        <v>4.6100000000000004E-4</v>
      </c>
      <c r="F41" s="22">
        <v>6.2300000000000001E-2</v>
      </c>
      <c r="G41" s="39">
        <f t="shared" ref="G41:G43" si="12">F41/100</f>
        <v>6.2299999999999996E-4</v>
      </c>
      <c r="H41" s="22"/>
      <c r="I41" s="22"/>
      <c r="J41" s="22"/>
      <c r="K41" s="28" t="s">
        <v>12</v>
      </c>
      <c r="L41" s="28" t="s">
        <v>7</v>
      </c>
      <c r="M41" s="28" t="s">
        <v>10</v>
      </c>
      <c r="N41" s="28" t="s">
        <v>9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4" ht="15">
      <c r="A42" s="22"/>
      <c r="B42" s="22"/>
      <c r="C42" s="33" t="s">
        <v>7</v>
      </c>
      <c r="D42" s="22">
        <v>9.2200000000000004E-2</v>
      </c>
      <c r="E42" s="39">
        <f t="shared" ref="E42:G44" si="13">D42/100</f>
        <v>9.2200000000000008E-4</v>
      </c>
      <c r="F42" s="22">
        <v>6.9800000000000001E-2</v>
      </c>
      <c r="G42" s="39">
        <f t="shared" si="12"/>
        <v>6.9800000000000005E-4</v>
      </c>
      <c r="H42" s="22"/>
      <c r="I42" s="22"/>
      <c r="J42" s="36" t="s">
        <v>44</v>
      </c>
      <c r="K42" s="36">
        <v>7.4944444444444452E-2</v>
      </c>
      <c r="L42" s="36">
        <v>6.8699999999999997E-2</v>
      </c>
      <c r="M42" s="36">
        <v>6.9555555555555551E-2</v>
      </c>
      <c r="N42" s="36">
        <v>6.88E-2</v>
      </c>
      <c r="O42" s="22"/>
      <c r="P42" s="22"/>
      <c r="Q42" s="22"/>
      <c r="R42" s="22"/>
      <c r="S42" s="22"/>
      <c r="T42" s="22"/>
      <c r="U42" s="22"/>
      <c r="V42" s="22"/>
      <c r="W42" s="22"/>
    </row>
    <row r="43" spans="1:24" ht="15">
      <c r="A43" s="22"/>
      <c r="B43" s="22"/>
      <c r="C43" s="33" t="s">
        <v>10</v>
      </c>
      <c r="D43" s="22">
        <v>9.3299999999999994E-2</v>
      </c>
      <c r="E43" s="39">
        <f t="shared" si="13"/>
        <v>9.3299999999999991E-4</v>
      </c>
      <c r="F43" s="22">
        <v>6.7900000000000002E-2</v>
      </c>
      <c r="G43" s="39">
        <f t="shared" si="12"/>
        <v>6.7900000000000002E-4</v>
      </c>
      <c r="H43" s="22"/>
      <c r="I43" s="22"/>
      <c r="J43" s="96" t="s">
        <v>83</v>
      </c>
      <c r="K43" s="22">
        <v>1.0614978934400936E-2</v>
      </c>
      <c r="L43" s="22">
        <v>1.3822174213921703E-2</v>
      </c>
      <c r="M43" s="22">
        <v>9.085030422501493E-3</v>
      </c>
      <c r="N43" s="22">
        <v>8.2799456519955499E-3</v>
      </c>
      <c r="O43" s="22"/>
      <c r="P43" s="22"/>
      <c r="Q43" s="22"/>
      <c r="R43" s="22"/>
      <c r="S43" s="22"/>
      <c r="T43" s="22"/>
      <c r="U43" s="22"/>
      <c r="V43" s="22"/>
      <c r="W43" s="22"/>
    </row>
    <row r="44" spans="1:24" ht="15">
      <c r="A44" s="22"/>
      <c r="B44" s="22"/>
      <c r="C44" s="33" t="s">
        <v>41</v>
      </c>
      <c r="D44" s="22">
        <v>9.8699999999999996E-2</v>
      </c>
      <c r="E44" s="39">
        <f t="shared" si="13"/>
        <v>9.8700000000000003E-4</v>
      </c>
      <c r="F44" s="22">
        <v>6.25E-2</v>
      </c>
      <c r="G44" s="39">
        <f t="shared" si="13"/>
        <v>6.2500000000000001E-4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4" ht="15">
      <c r="A45" s="22"/>
      <c r="B45" s="22"/>
      <c r="C45" s="3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4" ht="15">
      <c r="A46" s="22"/>
      <c r="B46" s="22"/>
      <c r="C46" s="3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4" ht="15">
      <c r="A47" s="22"/>
      <c r="B47" s="35">
        <v>42544</v>
      </c>
      <c r="C47" s="33" t="s">
        <v>12</v>
      </c>
      <c r="D47" s="22">
        <v>0.11070000000000001</v>
      </c>
      <c r="E47" s="39">
        <f t="shared" ref="E47:G50" si="14">D47/100</f>
        <v>1.1070000000000001E-3</v>
      </c>
      <c r="F47" s="22">
        <v>6.9199999999999998E-2</v>
      </c>
      <c r="G47" s="39">
        <f t="shared" si="14"/>
        <v>6.9200000000000002E-4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4" ht="15">
      <c r="A48" s="22"/>
      <c r="B48" s="22"/>
      <c r="C48" s="33" t="s">
        <v>7</v>
      </c>
      <c r="D48" s="22">
        <v>9.0700000000000003E-2</v>
      </c>
      <c r="E48" s="39">
        <f t="shared" si="14"/>
        <v>9.0700000000000004E-4</v>
      </c>
      <c r="F48" s="22">
        <v>6.8500000000000005E-2</v>
      </c>
      <c r="G48" s="39">
        <f t="shared" si="14"/>
        <v>6.8500000000000006E-4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">
      <c r="A49" s="22"/>
      <c r="B49" s="22"/>
      <c r="C49" s="33" t="s">
        <v>10</v>
      </c>
      <c r="D49" s="22">
        <v>9.8500000000000004E-2</v>
      </c>
      <c r="E49" s="39">
        <f t="shared" si="14"/>
        <v>9.8499999999999998E-4</v>
      </c>
      <c r="F49" s="22">
        <v>7.3599999999999999E-2</v>
      </c>
      <c r="G49" s="39">
        <f t="shared" si="14"/>
        <v>7.36E-4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">
      <c r="A50" s="22"/>
      <c r="B50" s="22"/>
      <c r="C50" s="33" t="s">
        <v>41</v>
      </c>
      <c r="D50" s="22">
        <v>0.11070000000000001</v>
      </c>
      <c r="E50" s="39">
        <f t="shared" si="14"/>
        <v>1.1070000000000001E-3</v>
      </c>
      <c r="F50" s="22">
        <v>7.9500000000000001E-2</v>
      </c>
      <c r="G50" s="39">
        <f t="shared" si="14"/>
        <v>7.9500000000000003E-4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">
      <c r="A51" s="22"/>
      <c r="B51" s="22"/>
      <c r="C51" s="3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>
      <c r="A52" s="22"/>
      <c r="B52" s="22"/>
      <c r="C52" s="3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>
      <c r="A53" s="22"/>
      <c r="B53" s="35">
        <v>42549</v>
      </c>
      <c r="C53" s="33" t="s">
        <v>12</v>
      </c>
      <c r="D53" s="22">
        <v>9.9500000000000005E-2</v>
      </c>
      <c r="E53" s="39">
        <f t="shared" ref="E53:E56" si="15">D53/100</f>
        <v>9.9500000000000001E-4</v>
      </c>
      <c r="F53" s="22">
        <v>7.8200000000000006E-2</v>
      </c>
      <c r="G53" s="39">
        <f t="shared" ref="G53:G56" si="16">F53/100</f>
        <v>7.8200000000000003E-4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>
      <c r="A54" s="22"/>
      <c r="B54" s="22"/>
      <c r="C54" s="33" t="s">
        <v>7</v>
      </c>
      <c r="D54" s="22">
        <v>9.2499999999999999E-2</v>
      </c>
      <c r="E54" s="39">
        <f t="shared" si="15"/>
        <v>9.2500000000000004E-4</v>
      </c>
      <c r="F54" s="22">
        <v>7.9000000000000001E-2</v>
      </c>
      <c r="G54" s="39">
        <f t="shared" si="16"/>
        <v>7.9000000000000001E-4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>
      <c r="A55" s="22"/>
      <c r="B55" s="22"/>
      <c r="C55" s="33" t="s">
        <v>10</v>
      </c>
      <c r="D55" s="22">
        <v>9.7000000000000003E-2</v>
      </c>
      <c r="E55" s="39">
        <f t="shared" si="15"/>
        <v>9.7000000000000005E-4</v>
      </c>
      <c r="F55" s="22">
        <v>7.5499999999999998E-2</v>
      </c>
      <c r="G55" s="39">
        <f t="shared" si="16"/>
        <v>7.5500000000000003E-4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>
      <c r="A56" s="22"/>
      <c r="B56" s="22"/>
      <c r="C56" s="33" t="s">
        <v>41</v>
      </c>
      <c r="D56" s="22">
        <v>0.1108</v>
      </c>
      <c r="E56" s="39">
        <f t="shared" si="15"/>
        <v>1.108E-3</v>
      </c>
      <c r="F56" s="22">
        <v>8.1500000000000003E-2</v>
      </c>
      <c r="G56" s="39">
        <f t="shared" si="16"/>
        <v>8.1500000000000008E-4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>
      <c r="A57" s="22"/>
      <c r="B57" s="22"/>
      <c r="C57" s="3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>
      <c r="A58" s="22"/>
      <c r="B58" s="22"/>
      <c r="C58" s="3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>
      <c r="A59" s="22"/>
      <c r="B59" s="35">
        <v>42557</v>
      </c>
      <c r="C59" s="33" t="s">
        <v>12</v>
      </c>
      <c r="D59" s="22">
        <v>9.4700000000000006E-2</v>
      </c>
      <c r="E59" s="39">
        <f>D59/100</f>
        <v>9.4700000000000003E-4</v>
      </c>
      <c r="F59" s="22">
        <v>7.2499999999999995E-2</v>
      </c>
      <c r="G59" s="39">
        <f>F59/100</f>
        <v>7.2499999999999995E-4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>
      <c r="A60" s="22"/>
      <c r="B60" s="22"/>
      <c r="C60" s="33" t="s">
        <v>7</v>
      </c>
      <c r="D60" s="22">
        <v>9.8500000000000004E-2</v>
      </c>
      <c r="E60" s="39">
        <f t="shared" ref="E60:E62" si="17">D60/100</f>
        <v>9.8499999999999998E-4</v>
      </c>
      <c r="F60" s="22">
        <v>6.5500000000000003E-2</v>
      </c>
      <c r="G60" s="39">
        <f t="shared" ref="G60:G62" si="18">F60/100</f>
        <v>6.5499999999999998E-4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20">
      <c r="A61" s="22"/>
      <c r="B61" s="22"/>
      <c r="C61" s="33" t="s">
        <v>10</v>
      </c>
      <c r="D61" s="22">
        <v>9.2200000000000004E-2</v>
      </c>
      <c r="E61" s="39">
        <f t="shared" si="17"/>
        <v>9.2200000000000008E-4</v>
      </c>
      <c r="F61" s="22">
        <v>6.7900000000000002E-2</v>
      </c>
      <c r="G61" s="39">
        <f t="shared" si="18"/>
        <v>6.7900000000000002E-4</v>
      </c>
      <c r="H61" s="22"/>
      <c r="I61" s="22"/>
      <c r="J61" s="22"/>
      <c r="K61" s="101" t="s">
        <v>102</v>
      </c>
      <c r="L61" s="22"/>
      <c r="M61" s="22"/>
      <c r="N61" s="22"/>
      <c r="O61" s="22"/>
      <c r="P61" s="22"/>
      <c r="Q61" s="22"/>
      <c r="R61" s="22"/>
      <c r="S61" s="22"/>
      <c r="T61" s="99" t="s">
        <v>112</v>
      </c>
      <c r="U61" s="22"/>
      <c r="V61" s="22"/>
      <c r="W61" s="22"/>
    </row>
    <row r="62" spans="1:23" ht="18">
      <c r="A62" s="22"/>
      <c r="B62" s="22"/>
      <c r="C62" s="33" t="s">
        <v>41</v>
      </c>
      <c r="D62" s="22">
        <v>0.11070000000000001</v>
      </c>
      <c r="E62" s="39">
        <f t="shared" si="17"/>
        <v>1.1070000000000001E-3</v>
      </c>
      <c r="F62" s="22">
        <v>7.0900000000000005E-2</v>
      </c>
      <c r="G62" s="39">
        <f t="shared" si="18"/>
        <v>7.0899999999999999E-4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97"/>
      <c r="U62" s="22"/>
      <c r="V62" s="22"/>
      <c r="W62" s="22"/>
    </row>
    <row r="63" spans="1:23" ht="18">
      <c r="A63" s="22"/>
      <c r="B63" s="22"/>
      <c r="C63" s="33"/>
      <c r="D63" s="22"/>
      <c r="E63" s="22"/>
      <c r="F63" s="22"/>
      <c r="G63" s="22"/>
      <c r="H63" s="22"/>
      <c r="I63" s="22"/>
      <c r="J63" s="97" t="s">
        <v>86</v>
      </c>
      <c r="K63" s="22"/>
      <c r="L63" s="22"/>
      <c r="M63" s="22"/>
      <c r="N63" s="22"/>
      <c r="O63" s="22"/>
      <c r="P63" s="22"/>
      <c r="Q63" s="22"/>
      <c r="R63" s="22"/>
      <c r="S63" s="22"/>
      <c r="T63" s="97" t="s">
        <v>108</v>
      </c>
      <c r="U63" s="22"/>
      <c r="V63" s="22"/>
      <c r="W63" s="22"/>
    </row>
    <row r="64" spans="1:23" ht="18">
      <c r="A64" s="22"/>
      <c r="B64" s="22"/>
      <c r="C64" s="33"/>
      <c r="D64" s="22"/>
      <c r="E64" s="22"/>
      <c r="F64" s="22"/>
      <c r="G64" s="22"/>
      <c r="H64" s="22"/>
      <c r="I64" s="22"/>
      <c r="J64" s="97" t="s">
        <v>87</v>
      </c>
      <c r="K64" s="22"/>
      <c r="L64" s="22"/>
      <c r="M64" s="22"/>
      <c r="N64" s="22"/>
      <c r="O64" s="22"/>
      <c r="P64" s="22"/>
      <c r="Q64" s="22"/>
      <c r="R64" s="22"/>
      <c r="S64" s="22"/>
      <c r="T64" s="97" t="s">
        <v>87</v>
      </c>
      <c r="U64" s="22"/>
      <c r="V64" s="22"/>
      <c r="W64" s="22"/>
    </row>
    <row r="65" spans="1:23" ht="18">
      <c r="A65" s="22"/>
      <c r="B65" s="22"/>
      <c r="C65" s="33"/>
      <c r="D65" s="22"/>
      <c r="E65" s="22"/>
      <c r="F65" s="22"/>
      <c r="G65" s="22"/>
      <c r="H65" s="22"/>
      <c r="I65" s="22"/>
      <c r="J65" s="97" t="s">
        <v>88</v>
      </c>
      <c r="K65" s="22"/>
      <c r="L65" s="22"/>
      <c r="M65" s="22"/>
      <c r="N65" s="22"/>
      <c r="O65" s="22"/>
      <c r="P65" s="22"/>
      <c r="Q65" s="22"/>
      <c r="R65" s="22"/>
      <c r="S65" s="22"/>
      <c r="T65" s="97" t="s">
        <v>109</v>
      </c>
      <c r="U65" s="22"/>
      <c r="V65" s="22"/>
      <c r="W65" s="22"/>
    </row>
    <row r="66" spans="1:23" ht="18">
      <c r="J66" s="97" t="s">
        <v>89</v>
      </c>
      <c r="T66" s="97" t="s">
        <v>110</v>
      </c>
    </row>
    <row r="67" spans="1:23" ht="18">
      <c r="J67" s="97" t="s">
        <v>90</v>
      </c>
      <c r="T67" s="97" t="s">
        <v>90</v>
      </c>
    </row>
    <row r="68" spans="1:23" ht="18">
      <c r="J68" s="98"/>
      <c r="T68" s="98"/>
    </row>
    <row r="69" spans="1:23" ht="18">
      <c r="J69" s="108" t="s">
        <v>123</v>
      </c>
      <c r="T69" s="109" t="s">
        <v>111</v>
      </c>
    </row>
    <row r="70" spans="1:23" ht="18">
      <c r="J70" s="97" t="s">
        <v>91</v>
      </c>
      <c r="T70" s="97" t="s">
        <v>91</v>
      </c>
    </row>
    <row r="76" spans="1:23" ht="18">
      <c r="J76" s="99" t="s">
        <v>92</v>
      </c>
      <c r="K76" s="98"/>
      <c r="T76" s="99" t="s">
        <v>92</v>
      </c>
    </row>
    <row r="77" spans="1:23" ht="18">
      <c r="J77" s="97"/>
      <c r="K77" s="98"/>
      <c r="T77" s="97"/>
    </row>
    <row r="78" spans="1:23" ht="18">
      <c r="J78" s="97" t="s">
        <v>93</v>
      </c>
      <c r="K78" s="98"/>
      <c r="T78" s="97" t="s">
        <v>103</v>
      </c>
    </row>
    <row r="79" spans="1:23" ht="18">
      <c r="J79" s="97" t="s">
        <v>94</v>
      </c>
      <c r="K79" s="98"/>
      <c r="T79" s="97" t="s">
        <v>94</v>
      </c>
    </row>
    <row r="80" spans="1:23" ht="18">
      <c r="J80" s="97" t="s">
        <v>95</v>
      </c>
      <c r="K80" s="98"/>
      <c r="T80" s="97" t="s">
        <v>104</v>
      </c>
    </row>
    <row r="81" spans="10:20" ht="18">
      <c r="J81" s="98"/>
      <c r="K81" s="98"/>
      <c r="T81" s="98"/>
    </row>
    <row r="82" spans="10:20" ht="18">
      <c r="J82" s="99" t="s">
        <v>96</v>
      </c>
      <c r="K82" s="98"/>
      <c r="T82" s="99" t="s">
        <v>96</v>
      </c>
    </row>
    <row r="83" spans="10:20" ht="18">
      <c r="J83" s="97"/>
      <c r="K83" s="98"/>
      <c r="T83" s="97"/>
    </row>
    <row r="84" spans="10:20" ht="18">
      <c r="J84" s="97" t="s">
        <v>97</v>
      </c>
      <c r="K84" s="98"/>
      <c r="T84" s="97" t="s">
        <v>97</v>
      </c>
    </row>
    <row r="85" spans="10:20" ht="18">
      <c r="J85" s="97" t="s">
        <v>98</v>
      </c>
      <c r="K85" s="98"/>
      <c r="T85" s="97" t="s">
        <v>105</v>
      </c>
    </row>
    <row r="86" spans="10:20" ht="18">
      <c r="J86" s="97" t="s">
        <v>99</v>
      </c>
      <c r="K86" s="98"/>
      <c r="T86" s="97" t="s">
        <v>106</v>
      </c>
    </row>
    <row r="87" spans="10:20" ht="18">
      <c r="J87" s="97" t="s">
        <v>90</v>
      </c>
      <c r="K87" s="98"/>
      <c r="T87" s="97" t="s">
        <v>90</v>
      </c>
    </row>
    <row r="88" spans="10:20" ht="18">
      <c r="J88" s="98"/>
      <c r="K88" s="98"/>
      <c r="T88" s="98"/>
    </row>
    <row r="89" spans="10:20" ht="18">
      <c r="J89" s="100" t="s">
        <v>100</v>
      </c>
      <c r="K89" s="98"/>
      <c r="T89" s="100" t="s">
        <v>107</v>
      </c>
    </row>
    <row r="90" spans="10:20" ht="18">
      <c r="J90" s="98"/>
      <c r="K90" s="98"/>
    </row>
    <row r="91" spans="10:20" ht="18">
      <c r="J91" s="98" t="s">
        <v>101</v>
      </c>
      <c r="K91" s="98"/>
      <c r="T91" s="98" t="s">
        <v>101</v>
      </c>
    </row>
    <row r="154" spans="9:9">
      <c r="I154">
        <v>3</v>
      </c>
    </row>
  </sheetData>
  <hyperlinks>
    <hyperlink ref="J89" r:id="rId1"/>
    <hyperlink ref="T89" r:id="rId2"/>
    <hyperlink ref="T69" r:id="rId3"/>
    <hyperlink ref="J69" r:id="rId4"/>
  </hyperlinks>
  <pageMargins left="0.7" right="0.7" top="0.75" bottom="0.75" header="0.3" footer="0.3"/>
  <pageSetup paperSize="9" orientation="portrait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6" workbookViewId="0">
      <selection activeCell="J11" sqref="J11"/>
    </sheetView>
  </sheetViews>
  <sheetFormatPr baseColWidth="10" defaultRowHeight="14" x14ac:dyDescent="0"/>
  <cols>
    <col min="1" max="1" width="18.83203125" bestFit="1" customWidth="1"/>
    <col min="2" max="2" width="11.83203125" customWidth="1"/>
    <col min="5" max="5" width="11.33203125" bestFit="1" customWidth="1"/>
    <col min="6" max="7" width="11.33203125" customWidth="1"/>
    <col min="8" max="8" width="12.5" customWidth="1"/>
    <col min="10" max="10" width="13.33203125" bestFit="1" customWidth="1"/>
  </cols>
  <sheetData>
    <row r="2" spans="1:10">
      <c r="A2" s="4" t="s">
        <v>14</v>
      </c>
      <c r="B2" s="1" t="s">
        <v>15</v>
      </c>
      <c r="C2" s="1" t="s">
        <v>17</v>
      </c>
      <c r="D2" t="s">
        <v>16</v>
      </c>
    </row>
    <row r="3" spans="1:10">
      <c r="B3" s="54" t="s">
        <v>39</v>
      </c>
      <c r="C3" s="54"/>
    </row>
    <row r="5" spans="1:10">
      <c r="A5" s="15" t="s">
        <v>27</v>
      </c>
      <c r="B5" s="5" t="s">
        <v>18</v>
      </c>
      <c r="C5" s="5" t="s">
        <v>22</v>
      </c>
      <c r="D5" s="5" t="s">
        <v>21</v>
      </c>
      <c r="E5" s="5" t="s">
        <v>23</v>
      </c>
      <c r="F5" s="5" t="s">
        <v>20</v>
      </c>
      <c r="G5" s="5" t="s">
        <v>24</v>
      </c>
      <c r="H5" s="5" t="s">
        <v>19</v>
      </c>
      <c r="I5" s="5" t="s">
        <v>25</v>
      </c>
    </row>
    <row r="6" spans="1:10">
      <c r="A6" s="6" t="s">
        <v>29</v>
      </c>
      <c r="B6" s="13"/>
      <c r="C6" s="13"/>
      <c r="D6" s="13"/>
      <c r="E6" s="13"/>
      <c r="F6" s="13"/>
      <c r="G6" s="13"/>
      <c r="H6" s="13"/>
      <c r="I6" s="13"/>
    </row>
    <row r="7" spans="1:10">
      <c r="A7" s="6" t="s">
        <v>30</v>
      </c>
      <c r="B7" s="14"/>
      <c r="C7" s="14"/>
      <c r="D7" s="14"/>
      <c r="E7" s="14"/>
      <c r="F7" s="7">
        <v>1</v>
      </c>
      <c r="G7" s="14"/>
      <c r="H7" s="14"/>
      <c r="I7" s="14"/>
    </row>
    <row r="8" spans="1:10">
      <c r="A8" s="6" t="s">
        <v>26</v>
      </c>
      <c r="B8" s="7">
        <v>4</v>
      </c>
      <c r="C8" s="14"/>
      <c r="D8" s="7">
        <v>3</v>
      </c>
      <c r="E8" s="14"/>
      <c r="F8" s="7">
        <v>7</v>
      </c>
      <c r="G8" s="7">
        <v>3</v>
      </c>
      <c r="H8" s="14"/>
      <c r="I8" s="14"/>
    </row>
    <row r="9" spans="1:10">
      <c r="A9" s="6" t="s">
        <v>28</v>
      </c>
      <c r="B9" s="7">
        <v>7</v>
      </c>
      <c r="C9" s="7">
        <v>1</v>
      </c>
      <c r="D9" s="7">
        <v>10</v>
      </c>
      <c r="E9" s="7">
        <v>5</v>
      </c>
      <c r="F9" s="7">
        <v>8</v>
      </c>
      <c r="G9" s="7">
        <v>20</v>
      </c>
      <c r="H9" s="14"/>
      <c r="I9" s="14"/>
    </row>
    <row r="10" spans="1:10">
      <c r="A10" s="6" t="s">
        <v>33</v>
      </c>
      <c r="B10" s="7">
        <v>13</v>
      </c>
      <c r="C10" s="7">
        <v>19</v>
      </c>
      <c r="D10" s="7">
        <v>12</v>
      </c>
      <c r="E10" s="7">
        <v>8</v>
      </c>
      <c r="F10" s="7">
        <v>16</v>
      </c>
      <c r="G10" s="7">
        <v>29</v>
      </c>
      <c r="H10" s="7">
        <v>21</v>
      </c>
      <c r="I10" s="7">
        <v>9</v>
      </c>
    </row>
    <row r="11" spans="1:10">
      <c r="A11" s="16" t="s">
        <v>40</v>
      </c>
      <c r="B11" s="7">
        <v>30</v>
      </c>
      <c r="C11" s="7">
        <v>30</v>
      </c>
      <c r="D11" s="7">
        <v>30</v>
      </c>
      <c r="E11" s="7">
        <v>30</v>
      </c>
      <c r="F11" s="7">
        <v>30</v>
      </c>
      <c r="G11" s="7">
        <v>30</v>
      </c>
      <c r="H11" s="7">
        <v>30</v>
      </c>
      <c r="I11" s="7">
        <v>30</v>
      </c>
      <c r="J11" s="54" t="s">
        <v>65</v>
      </c>
    </row>
    <row r="12" spans="1:10">
      <c r="A12" s="7"/>
      <c r="B12" s="7"/>
      <c r="C12" s="7"/>
      <c r="D12" s="7"/>
      <c r="E12" s="7"/>
      <c r="F12" s="7"/>
      <c r="G12" s="7"/>
      <c r="H12" s="7"/>
      <c r="I12" s="7"/>
    </row>
    <row r="13" spans="1:10">
      <c r="A13" s="7"/>
      <c r="B13" s="7"/>
      <c r="C13" s="7"/>
      <c r="D13" s="7"/>
      <c r="E13" s="7"/>
      <c r="F13" s="7"/>
      <c r="G13" s="7"/>
      <c r="H13" s="7"/>
      <c r="I13" s="7"/>
    </row>
    <row r="14" spans="1:10">
      <c r="A14" s="57" t="s">
        <v>61</v>
      </c>
      <c r="B14" s="7"/>
      <c r="C14" s="7"/>
      <c r="D14" s="7"/>
      <c r="E14" s="7"/>
      <c r="F14" s="7"/>
      <c r="G14" s="7"/>
      <c r="H14" s="7"/>
      <c r="I14" s="7"/>
    </row>
    <row r="15" spans="1:10">
      <c r="A15" s="56" t="s">
        <v>62</v>
      </c>
      <c r="B15" s="7">
        <v>30</v>
      </c>
      <c r="C15" s="7">
        <v>30</v>
      </c>
      <c r="D15" s="7">
        <v>30</v>
      </c>
      <c r="E15" s="7">
        <v>30</v>
      </c>
      <c r="F15" s="7">
        <v>30</v>
      </c>
      <c r="G15" s="7">
        <v>30</v>
      </c>
      <c r="H15" s="7">
        <v>30</v>
      </c>
      <c r="I15" s="7">
        <v>30</v>
      </c>
    </row>
    <row r="16" spans="1:10">
      <c r="A16" s="53" t="s">
        <v>63</v>
      </c>
      <c r="B16" s="55">
        <v>3</v>
      </c>
      <c r="C16" s="55">
        <v>3</v>
      </c>
      <c r="D16" s="55">
        <v>5</v>
      </c>
      <c r="E16" s="55">
        <v>4</v>
      </c>
      <c r="F16" s="55">
        <v>10</v>
      </c>
      <c r="G16" s="55">
        <v>7</v>
      </c>
      <c r="H16" s="13"/>
      <c r="I16" s="13"/>
    </row>
    <row r="17" spans="1:10">
      <c r="A17" s="7" t="s">
        <v>57</v>
      </c>
      <c r="B17" s="7">
        <v>10</v>
      </c>
      <c r="C17" s="7">
        <v>4</v>
      </c>
      <c r="D17" s="7">
        <v>8</v>
      </c>
      <c r="E17" s="7">
        <v>7</v>
      </c>
      <c r="F17" s="7">
        <v>12</v>
      </c>
      <c r="G17" s="7">
        <v>11</v>
      </c>
      <c r="H17" s="13"/>
      <c r="I17" s="13"/>
    </row>
    <row r="18" spans="1:10">
      <c r="A18" s="7" t="s">
        <v>58</v>
      </c>
      <c r="B18" s="7">
        <v>25</v>
      </c>
      <c r="C18" s="7">
        <v>14</v>
      </c>
      <c r="D18" s="7">
        <v>17</v>
      </c>
      <c r="E18" s="7">
        <v>28</v>
      </c>
      <c r="F18" s="7">
        <v>25</v>
      </c>
      <c r="G18" s="7">
        <v>30</v>
      </c>
      <c r="H18" s="13"/>
      <c r="I18" s="7">
        <v>1</v>
      </c>
    </row>
    <row r="19" spans="1:10">
      <c r="A19" s="7" t="s">
        <v>59</v>
      </c>
      <c r="B19" s="7">
        <v>28</v>
      </c>
      <c r="C19" s="7">
        <v>15</v>
      </c>
      <c r="D19" s="7">
        <v>20</v>
      </c>
      <c r="E19" s="7">
        <v>30</v>
      </c>
      <c r="F19" s="7">
        <v>28</v>
      </c>
      <c r="G19" s="7">
        <v>30</v>
      </c>
      <c r="H19" s="7">
        <v>2</v>
      </c>
      <c r="I19" s="7">
        <v>9</v>
      </c>
    </row>
    <row r="20" spans="1:10">
      <c r="A20" s="7" t="s">
        <v>60</v>
      </c>
      <c r="B20" s="7">
        <v>28</v>
      </c>
      <c r="C20" s="7">
        <v>29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54" t="s">
        <v>64</v>
      </c>
    </row>
    <row r="21" spans="1:10">
      <c r="A21" s="7"/>
      <c r="B21" s="7"/>
      <c r="C21" s="7"/>
      <c r="D21" s="7"/>
      <c r="E21" s="7"/>
      <c r="F21" s="7"/>
      <c r="G21" s="7"/>
      <c r="H21" s="7"/>
      <c r="I21" s="7"/>
    </row>
    <row r="22" spans="1:10">
      <c r="A22" s="7"/>
      <c r="B22" s="7"/>
      <c r="C22" s="7"/>
      <c r="D22" s="7"/>
      <c r="E22" s="7"/>
      <c r="F22" s="7"/>
      <c r="G22" s="7"/>
      <c r="H22" s="7"/>
      <c r="I22" s="7"/>
    </row>
    <row r="23" spans="1:10">
      <c r="A23" s="7"/>
      <c r="B23" s="7"/>
      <c r="C23" s="7"/>
      <c r="D23" s="7"/>
      <c r="E23" s="7"/>
      <c r="F23" s="7"/>
      <c r="G23" s="7"/>
      <c r="H23" s="7"/>
      <c r="I23" s="7"/>
    </row>
    <row r="24" spans="1:10">
      <c r="A24" s="7"/>
      <c r="B24" s="7"/>
      <c r="C24" s="7"/>
      <c r="D24" s="7"/>
      <c r="E24" s="7"/>
      <c r="F24" s="7"/>
      <c r="G24" s="7"/>
      <c r="H24" s="7"/>
      <c r="I24" s="7"/>
    </row>
    <row r="25" spans="1:10">
      <c r="A25" s="7"/>
      <c r="B25" s="7"/>
      <c r="C25" s="7"/>
      <c r="D25" s="7"/>
      <c r="E25" s="7"/>
      <c r="F25" s="7"/>
      <c r="G25" s="7"/>
      <c r="H25" s="7"/>
      <c r="I25" s="7"/>
    </row>
    <row r="26" spans="1:10">
      <c r="A26" s="7"/>
      <c r="B26" s="7"/>
      <c r="C26" s="7"/>
      <c r="D26" s="7"/>
      <c r="E26" s="7"/>
      <c r="F26" s="7"/>
      <c r="G26" s="7"/>
      <c r="H26" s="7"/>
      <c r="I26" s="7"/>
    </row>
    <row r="27" spans="1:10">
      <c r="A27" s="7"/>
      <c r="B27" s="7"/>
      <c r="C27" s="7"/>
      <c r="D27" s="7"/>
      <c r="E27" s="7"/>
      <c r="F27" s="7"/>
      <c r="G27" s="7"/>
      <c r="H27" s="7"/>
      <c r="I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</row>
    <row r="29" spans="1:10">
      <c r="A29" s="7"/>
      <c r="B29" s="7"/>
      <c r="C29" s="7"/>
      <c r="D29" s="7"/>
      <c r="E29" s="7"/>
      <c r="F29" s="7"/>
      <c r="G29" s="7"/>
      <c r="H29" s="7"/>
      <c r="I29" s="7"/>
    </row>
    <row r="30" spans="1:10">
      <c r="A30" s="7"/>
      <c r="B30" s="7"/>
      <c r="C30" s="7"/>
      <c r="D30" s="7"/>
      <c r="E30" s="7"/>
      <c r="F30" s="7"/>
      <c r="G30" s="7"/>
      <c r="H30" s="7"/>
      <c r="I30" s="7"/>
    </row>
    <row r="31" spans="1:10">
      <c r="A31" s="7"/>
      <c r="B31" s="7"/>
      <c r="C31" s="7"/>
      <c r="D31" s="7"/>
      <c r="E31" s="7"/>
      <c r="F31" s="7"/>
      <c r="G31" s="7"/>
      <c r="H31" s="7"/>
      <c r="I31" s="7"/>
    </row>
    <row r="32" spans="1:10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7"/>
      <c r="B39" s="7"/>
      <c r="C39" s="7"/>
      <c r="D39" s="7"/>
      <c r="E39" s="7"/>
      <c r="F39" s="7"/>
      <c r="G39" s="7"/>
      <c r="H39" s="7"/>
      <c r="I39" s="7"/>
    </row>
    <row r="40" spans="1:9">
      <c r="A40" s="7"/>
      <c r="B40" s="7"/>
      <c r="C40" s="7"/>
      <c r="D40" s="7"/>
      <c r="E40" s="7"/>
      <c r="F40" s="7"/>
      <c r="G40" s="7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  <row r="42" spans="1:9">
      <c r="A42" s="7"/>
      <c r="B42" s="7"/>
      <c r="C42" s="7"/>
      <c r="D42" s="7"/>
      <c r="E42" s="7"/>
      <c r="F42" s="7"/>
      <c r="G42" s="7"/>
      <c r="H42" s="7"/>
      <c r="I42" s="7"/>
    </row>
    <row r="43" spans="1:9">
      <c r="A43" s="7"/>
      <c r="B43" s="7"/>
      <c r="C43" s="7"/>
      <c r="D43" s="7"/>
      <c r="E43" s="7"/>
      <c r="F43" s="7"/>
      <c r="G43" s="7"/>
      <c r="H43" s="7"/>
      <c r="I43" s="7"/>
    </row>
    <row r="44" spans="1:9">
      <c r="A44" s="7"/>
      <c r="B44" s="7"/>
      <c r="C44" s="7"/>
      <c r="D44" s="7"/>
      <c r="E44" s="7"/>
      <c r="F44" s="7"/>
      <c r="G44" s="7"/>
      <c r="H44" s="7"/>
      <c r="I44" s="7"/>
    </row>
    <row r="45" spans="1:9">
      <c r="A45" s="7"/>
      <c r="B45" s="7"/>
      <c r="C45" s="7"/>
      <c r="D45" s="7"/>
      <c r="E45" s="7"/>
      <c r="F45" s="7"/>
      <c r="G45" s="7"/>
      <c r="H45" s="7"/>
      <c r="I45" s="7"/>
    </row>
    <row r="46" spans="1:9">
      <c r="A46" s="7"/>
      <c r="B46" s="7"/>
      <c r="C46" s="7"/>
      <c r="D46" s="7"/>
      <c r="E46" s="7"/>
      <c r="F46" s="7"/>
      <c r="G46" s="7"/>
      <c r="H46" s="7"/>
      <c r="I46" s="7"/>
    </row>
    <row r="47" spans="1:9">
      <c r="A47" s="7"/>
      <c r="B47" s="7"/>
      <c r="C47" s="7"/>
      <c r="D47" s="7"/>
      <c r="E47" s="7"/>
      <c r="F47" s="7"/>
      <c r="G47" s="7"/>
      <c r="H47" s="7"/>
      <c r="I47" s="7"/>
    </row>
    <row r="48" spans="1:9">
      <c r="A48" s="7"/>
      <c r="B48" s="7"/>
      <c r="C48" s="7"/>
      <c r="D48" s="7"/>
      <c r="E48" s="7"/>
      <c r="F48" s="7"/>
      <c r="G48" s="7"/>
      <c r="H48" s="7"/>
      <c r="I48" s="7"/>
    </row>
    <row r="49" spans="1:9">
      <c r="A49" s="7"/>
      <c r="B49" s="7"/>
      <c r="C49" s="7"/>
      <c r="D49" s="7"/>
      <c r="E49" s="7"/>
      <c r="F49" s="7"/>
      <c r="G49" s="7"/>
      <c r="H49" s="7"/>
      <c r="I49" s="7"/>
    </row>
    <row r="50" spans="1:9">
      <c r="A50" s="7"/>
      <c r="B50" s="7"/>
      <c r="C50" s="7"/>
      <c r="D50" s="7"/>
      <c r="E50" s="7"/>
      <c r="F50" s="7"/>
      <c r="G50" s="7"/>
      <c r="H50" s="7"/>
      <c r="I50" s="7"/>
    </row>
    <row r="51" spans="1:9">
      <c r="A51" s="7"/>
      <c r="B51" s="7"/>
      <c r="C51" s="7"/>
      <c r="D51" s="7"/>
      <c r="E51" s="7"/>
      <c r="F51" s="7"/>
      <c r="G51" s="7"/>
      <c r="H51" s="7"/>
      <c r="I51" s="7"/>
    </row>
  </sheetData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FF21D"/>
  </sheetPr>
  <dimension ref="A1:V41"/>
  <sheetViews>
    <sheetView workbookViewId="0">
      <selection activeCell="L46" sqref="L46"/>
    </sheetView>
  </sheetViews>
  <sheetFormatPr baseColWidth="10" defaultRowHeight="14" x14ac:dyDescent="0"/>
  <cols>
    <col min="1" max="1" width="13.5" bestFit="1" customWidth="1"/>
    <col min="2" max="2" width="19.1640625" bestFit="1" customWidth="1"/>
  </cols>
  <sheetData>
    <row r="1" spans="1:22">
      <c r="B1" s="3" t="s">
        <v>36</v>
      </c>
    </row>
    <row r="2" spans="1:22" ht="18">
      <c r="B2" s="4" t="s">
        <v>37</v>
      </c>
      <c r="E2" s="20"/>
      <c r="N2" s="102" t="s">
        <v>31</v>
      </c>
      <c r="T2" s="102" t="s">
        <v>34</v>
      </c>
    </row>
    <row r="3" spans="1:22">
      <c r="A3" s="7"/>
      <c r="B3" s="7"/>
      <c r="C3" s="6" t="s">
        <v>12</v>
      </c>
      <c r="D3" s="6" t="s">
        <v>7</v>
      </c>
      <c r="E3" s="6" t="s">
        <v>13</v>
      </c>
      <c r="F3" s="6" t="s">
        <v>9</v>
      </c>
      <c r="M3" s="6" t="s">
        <v>12</v>
      </c>
      <c r="N3" s="6" t="s">
        <v>7</v>
      </c>
      <c r="O3" s="6" t="s">
        <v>13</v>
      </c>
      <c r="P3" s="6" t="s">
        <v>9</v>
      </c>
      <c r="S3" s="6" t="s">
        <v>12</v>
      </c>
      <c r="T3" s="6" t="s">
        <v>7</v>
      </c>
      <c r="U3" s="6" t="s">
        <v>13</v>
      </c>
      <c r="V3" s="6" t="s">
        <v>9</v>
      </c>
    </row>
    <row r="4" spans="1:22">
      <c r="A4" s="8">
        <v>42530</v>
      </c>
      <c r="B4" s="7" t="s">
        <v>31</v>
      </c>
      <c r="C4" s="83">
        <v>93</v>
      </c>
      <c r="D4" s="83">
        <v>93</v>
      </c>
      <c r="E4" s="83">
        <v>90</v>
      </c>
      <c r="F4" s="83">
        <v>98</v>
      </c>
      <c r="M4" s="83">
        <v>93</v>
      </c>
      <c r="N4" s="83">
        <v>93</v>
      </c>
      <c r="O4" s="83">
        <v>90</v>
      </c>
      <c r="P4" s="83">
        <v>98</v>
      </c>
      <c r="S4" s="18">
        <v>65</v>
      </c>
      <c r="T4" s="18">
        <v>58</v>
      </c>
      <c r="U4" s="19">
        <v>66</v>
      </c>
      <c r="V4" s="18">
        <v>66</v>
      </c>
    </row>
    <row r="5" spans="1:22">
      <c r="A5" s="9"/>
      <c r="B5" s="7" t="s">
        <v>32</v>
      </c>
      <c r="C5" s="7">
        <v>7</v>
      </c>
      <c r="D5" s="7">
        <v>7</v>
      </c>
      <c r="E5" s="7">
        <v>10</v>
      </c>
      <c r="F5" s="7">
        <v>2</v>
      </c>
      <c r="M5" s="12"/>
      <c r="N5" s="83">
        <v>95</v>
      </c>
      <c r="O5" s="83">
        <v>96</v>
      </c>
      <c r="P5" s="83">
        <v>100</v>
      </c>
      <c r="S5" s="12"/>
      <c r="T5" s="7">
        <v>61</v>
      </c>
      <c r="U5" s="7">
        <v>61</v>
      </c>
      <c r="V5" s="7">
        <v>43</v>
      </c>
    </row>
    <row r="6" spans="1:22">
      <c r="A6" s="7" t="s">
        <v>35</v>
      </c>
      <c r="B6" s="7" t="s">
        <v>34</v>
      </c>
      <c r="C6" s="18">
        <v>65</v>
      </c>
      <c r="D6" s="18">
        <v>58</v>
      </c>
      <c r="E6" s="19">
        <v>66</v>
      </c>
      <c r="F6" s="18">
        <v>66</v>
      </c>
      <c r="G6" s="11">
        <v>42531</v>
      </c>
      <c r="H6" s="2"/>
      <c r="J6" t="s">
        <v>38</v>
      </c>
      <c r="M6" s="83">
        <v>98</v>
      </c>
      <c r="N6" s="83">
        <v>97</v>
      </c>
      <c r="O6" s="83">
        <v>92</v>
      </c>
      <c r="P6" s="83">
        <v>98</v>
      </c>
      <c r="S6" s="7">
        <v>65</v>
      </c>
      <c r="T6" s="7">
        <v>53</v>
      </c>
      <c r="U6" s="7">
        <v>72</v>
      </c>
      <c r="V6" s="7">
        <v>21</v>
      </c>
    </row>
    <row r="7" spans="1:22">
      <c r="A7" s="7"/>
      <c r="B7" s="7"/>
      <c r="C7" s="7"/>
      <c r="D7" s="7"/>
      <c r="E7" s="7"/>
      <c r="F7" s="7"/>
      <c r="M7" s="83">
        <v>93</v>
      </c>
      <c r="N7" s="83">
        <v>89</v>
      </c>
      <c r="O7" s="83">
        <v>95</v>
      </c>
      <c r="P7" s="83">
        <v>94</v>
      </c>
      <c r="S7" s="7">
        <v>71</v>
      </c>
      <c r="T7" s="7">
        <v>38</v>
      </c>
      <c r="U7" s="7">
        <v>40</v>
      </c>
      <c r="V7" s="7">
        <v>81</v>
      </c>
    </row>
    <row r="8" spans="1:22">
      <c r="A8" s="9">
        <v>42536</v>
      </c>
      <c r="B8" s="7" t="s">
        <v>31</v>
      </c>
      <c r="C8" s="12"/>
      <c r="D8" s="83">
        <v>95</v>
      </c>
      <c r="E8" s="83">
        <v>96</v>
      </c>
      <c r="F8" s="83">
        <v>100</v>
      </c>
      <c r="M8" s="83">
        <v>95</v>
      </c>
      <c r="N8" s="83">
        <v>94</v>
      </c>
      <c r="O8" s="83">
        <v>98</v>
      </c>
      <c r="P8" s="83">
        <v>97</v>
      </c>
      <c r="S8" s="7">
        <v>72</v>
      </c>
      <c r="T8" s="7">
        <v>52</v>
      </c>
      <c r="U8" s="7">
        <v>45</v>
      </c>
      <c r="V8" s="7">
        <v>36</v>
      </c>
    </row>
    <row r="9" spans="1:22">
      <c r="A9" s="7"/>
      <c r="B9" s="7" t="s">
        <v>32</v>
      </c>
      <c r="C9" s="12"/>
      <c r="D9" s="7">
        <v>5</v>
      </c>
      <c r="E9" s="7">
        <v>4</v>
      </c>
      <c r="F9" s="7">
        <v>0</v>
      </c>
      <c r="M9" s="83">
        <v>96</v>
      </c>
      <c r="N9" s="83">
        <v>92</v>
      </c>
      <c r="O9" s="83">
        <v>96</v>
      </c>
      <c r="P9" s="83">
        <v>98</v>
      </c>
      <c r="S9" s="7">
        <v>72</v>
      </c>
      <c r="T9" s="7">
        <v>44</v>
      </c>
      <c r="U9" s="7">
        <v>68</v>
      </c>
      <c r="V9" s="7">
        <v>71</v>
      </c>
    </row>
    <row r="10" spans="1:22">
      <c r="A10" s="7"/>
      <c r="B10" s="7" t="s">
        <v>34</v>
      </c>
      <c r="C10" s="12"/>
      <c r="D10" s="7">
        <v>61</v>
      </c>
      <c r="E10" s="7">
        <v>61</v>
      </c>
      <c r="F10" s="7">
        <v>43</v>
      </c>
    </row>
    <row r="11" spans="1:22">
      <c r="A11" s="7"/>
      <c r="B11" s="7"/>
      <c r="C11" s="7"/>
      <c r="D11" s="7"/>
      <c r="E11" s="7"/>
      <c r="F11" s="7"/>
    </row>
    <row r="12" spans="1:22" ht="18">
      <c r="A12" s="9">
        <v>42541</v>
      </c>
      <c r="B12" s="7" t="s">
        <v>31</v>
      </c>
      <c r="C12" s="83">
        <v>98</v>
      </c>
      <c r="D12" s="83">
        <v>97</v>
      </c>
      <c r="E12" s="83">
        <v>92</v>
      </c>
      <c r="F12" s="83">
        <v>98</v>
      </c>
      <c r="N12" s="105" t="s">
        <v>113</v>
      </c>
      <c r="O12" s="105"/>
      <c r="P12" s="105"/>
      <c r="Q12" s="105"/>
      <c r="R12" s="105"/>
      <c r="S12" s="105"/>
      <c r="T12" s="105" t="s">
        <v>114</v>
      </c>
    </row>
    <row r="13" spans="1:22">
      <c r="A13" s="7"/>
      <c r="B13" s="7" t="s">
        <v>32</v>
      </c>
      <c r="C13" s="7">
        <v>2</v>
      </c>
      <c r="D13" s="7">
        <v>3</v>
      </c>
      <c r="E13" s="7">
        <v>8</v>
      </c>
      <c r="F13" s="7">
        <v>2</v>
      </c>
      <c r="N13" s="2"/>
    </row>
    <row r="14" spans="1:22">
      <c r="A14" s="7"/>
      <c r="B14" s="7" t="s">
        <v>34</v>
      </c>
      <c r="C14" s="7">
        <v>65</v>
      </c>
      <c r="D14" s="7">
        <v>53</v>
      </c>
      <c r="E14" s="7">
        <v>72</v>
      </c>
      <c r="F14" s="7">
        <v>21</v>
      </c>
      <c r="J14" s="10"/>
      <c r="M14" s="6" t="s">
        <v>12</v>
      </c>
      <c r="N14" s="6" t="s">
        <v>7</v>
      </c>
      <c r="O14" s="6" t="s">
        <v>13</v>
      </c>
      <c r="P14" s="6" t="s">
        <v>9</v>
      </c>
      <c r="S14" s="6" t="s">
        <v>12</v>
      </c>
      <c r="T14" s="6" t="s">
        <v>7</v>
      </c>
      <c r="U14" s="6" t="s">
        <v>13</v>
      </c>
      <c r="V14" s="6" t="s">
        <v>9</v>
      </c>
    </row>
    <row r="15" spans="1:22">
      <c r="A15" s="7"/>
      <c r="B15" s="7"/>
      <c r="C15" s="7"/>
      <c r="D15" s="7"/>
      <c r="E15" s="7"/>
      <c r="F15" s="7"/>
      <c r="M15" s="7">
        <f>100-M4</f>
        <v>7</v>
      </c>
      <c r="N15" s="7">
        <f t="shared" ref="N15:P15" si="0">100-N4</f>
        <v>7</v>
      </c>
      <c r="O15" s="7">
        <f t="shared" si="0"/>
        <v>10</v>
      </c>
      <c r="P15" s="7">
        <f t="shared" si="0"/>
        <v>2</v>
      </c>
      <c r="S15" s="103">
        <f>(1-S4/M4)*100</f>
        <v>30.107526881720425</v>
      </c>
      <c r="T15" s="103">
        <f t="shared" ref="T15:V15" si="1">(1-T4/N4)*100</f>
        <v>37.634408602150536</v>
      </c>
      <c r="U15" s="103">
        <f t="shared" si="1"/>
        <v>26.666666666666671</v>
      </c>
      <c r="V15" s="103">
        <f t="shared" si="1"/>
        <v>32.653061224489797</v>
      </c>
    </row>
    <row r="16" spans="1:22">
      <c r="A16" s="9">
        <v>42620</v>
      </c>
      <c r="B16" s="7" t="s">
        <v>31</v>
      </c>
      <c r="C16" s="83">
        <v>93</v>
      </c>
      <c r="D16" s="83">
        <v>89</v>
      </c>
      <c r="E16" s="83">
        <v>95</v>
      </c>
      <c r="F16" s="83">
        <v>94</v>
      </c>
      <c r="M16" s="12"/>
      <c r="N16" s="7">
        <f t="shared" ref="N16:P16" si="2">100-N5</f>
        <v>5</v>
      </c>
      <c r="O16" s="7">
        <f t="shared" si="2"/>
        <v>4</v>
      </c>
      <c r="P16" s="7">
        <f t="shared" si="2"/>
        <v>0</v>
      </c>
      <c r="S16" s="104"/>
      <c r="T16" s="103">
        <f t="shared" ref="T16:T20" si="3">(1-T5/N5)*100</f>
        <v>35.789473684210527</v>
      </c>
      <c r="U16" s="103">
        <f t="shared" ref="U16:U20" si="4">(1-U5/O5)*100</f>
        <v>36.458333333333336</v>
      </c>
      <c r="V16" s="103">
        <f t="shared" ref="V16:V20" si="5">(1-V5/P5)*100</f>
        <v>57.000000000000007</v>
      </c>
    </row>
    <row r="17" spans="1:22">
      <c r="A17" s="7"/>
      <c r="B17" s="7" t="s">
        <v>32</v>
      </c>
      <c r="C17" s="7">
        <v>7</v>
      </c>
      <c r="D17" s="7">
        <v>11</v>
      </c>
      <c r="E17" s="7">
        <v>5</v>
      </c>
      <c r="F17" s="7">
        <v>6</v>
      </c>
      <c r="M17" s="7">
        <f t="shared" ref="M17:P17" si="6">100-M6</f>
        <v>2</v>
      </c>
      <c r="N17" s="7">
        <f t="shared" si="6"/>
        <v>3</v>
      </c>
      <c r="O17" s="7">
        <f t="shared" si="6"/>
        <v>8</v>
      </c>
      <c r="P17" s="7">
        <f t="shared" si="6"/>
        <v>2</v>
      </c>
      <c r="S17" s="103">
        <f t="shared" ref="S17:S20" si="7">(1-S6/M6)*100</f>
        <v>33.673469387755105</v>
      </c>
      <c r="T17" s="103">
        <f t="shared" si="3"/>
        <v>45.360824742268044</v>
      </c>
      <c r="U17" s="103">
        <f t="shared" si="4"/>
        <v>21.739130434782606</v>
      </c>
      <c r="V17" s="103">
        <f t="shared" si="5"/>
        <v>78.571428571428569</v>
      </c>
    </row>
    <row r="18" spans="1:22">
      <c r="A18" s="7"/>
      <c r="B18" s="7" t="s">
        <v>34</v>
      </c>
      <c r="C18" s="7">
        <v>71</v>
      </c>
      <c r="D18" s="7">
        <v>38</v>
      </c>
      <c r="E18" s="7">
        <v>40</v>
      </c>
      <c r="F18" s="7">
        <v>81</v>
      </c>
      <c r="M18" s="7">
        <f t="shared" ref="M18:P18" si="8">100-M7</f>
        <v>7</v>
      </c>
      <c r="N18" s="7">
        <f t="shared" si="8"/>
        <v>11</v>
      </c>
      <c r="O18" s="7">
        <f t="shared" si="8"/>
        <v>5</v>
      </c>
      <c r="P18" s="7">
        <f t="shared" si="8"/>
        <v>6</v>
      </c>
      <c r="S18" s="103">
        <f t="shared" si="7"/>
        <v>23.655913978494624</v>
      </c>
      <c r="T18" s="103">
        <f t="shared" si="3"/>
        <v>57.303370786516858</v>
      </c>
      <c r="U18" s="103">
        <f t="shared" si="4"/>
        <v>57.894736842105267</v>
      </c>
      <c r="V18" s="103">
        <f t="shared" si="5"/>
        <v>13.829787234042556</v>
      </c>
    </row>
    <row r="19" spans="1:22">
      <c r="A19" s="7"/>
      <c r="B19" s="7"/>
      <c r="C19" s="7"/>
      <c r="D19" s="7"/>
      <c r="E19" s="7"/>
      <c r="F19" s="7"/>
      <c r="M19" s="7">
        <f t="shared" ref="M19:P19" si="9">100-M8</f>
        <v>5</v>
      </c>
      <c r="N19" s="7">
        <f t="shared" si="9"/>
        <v>6</v>
      </c>
      <c r="O19" s="7">
        <f t="shared" si="9"/>
        <v>2</v>
      </c>
      <c r="P19" s="7">
        <f t="shared" si="9"/>
        <v>3</v>
      </c>
      <c r="S19" s="103">
        <f t="shared" si="7"/>
        <v>24.210526315789473</v>
      </c>
      <c r="T19" s="103">
        <f t="shared" si="3"/>
        <v>44.680851063829785</v>
      </c>
      <c r="U19" s="103">
        <f t="shared" si="4"/>
        <v>54.081632653061227</v>
      </c>
      <c r="V19" s="103">
        <f t="shared" si="5"/>
        <v>62.886597938144327</v>
      </c>
    </row>
    <row r="20" spans="1:22">
      <c r="A20" s="9">
        <v>42632</v>
      </c>
      <c r="B20" s="7" t="s">
        <v>31</v>
      </c>
      <c r="C20" s="83">
        <v>95</v>
      </c>
      <c r="D20" s="83">
        <v>94</v>
      </c>
      <c r="E20" s="83">
        <v>98</v>
      </c>
      <c r="F20" s="83">
        <v>97</v>
      </c>
      <c r="M20" s="7">
        <f t="shared" ref="M20:P20" si="10">100-M9</f>
        <v>4</v>
      </c>
      <c r="N20" s="7">
        <f t="shared" si="10"/>
        <v>8</v>
      </c>
      <c r="O20" s="7">
        <f t="shared" si="10"/>
        <v>4</v>
      </c>
      <c r="P20" s="7">
        <f t="shared" si="10"/>
        <v>2</v>
      </c>
      <c r="S20" s="103">
        <f t="shared" si="7"/>
        <v>25</v>
      </c>
      <c r="T20" s="103">
        <f t="shared" si="3"/>
        <v>52.173913043478258</v>
      </c>
      <c r="U20" s="103">
        <f t="shared" si="4"/>
        <v>29.166666666666664</v>
      </c>
      <c r="V20" s="103">
        <f t="shared" si="5"/>
        <v>27.551020408163261</v>
      </c>
    </row>
    <row r="21" spans="1:22">
      <c r="A21" s="7"/>
      <c r="B21" s="7" t="s">
        <v>32</v>
      </c>
      <c r="C21" s="7">
        <v>5</v>
      </c>
      <c r="D21" s="7">
        <v>6</v>
      </c>
      <c r="E21" s="7">
        <v>2</v>
      </c>
      <c r="F21" s="7">
        <v>3</v>
      </c>
    </row>
    <row r="22" spans="1:22">
      <c r="A22" s="7"/>
      <c r="B22" s="7" t="s">
        <v>34</v>
      </c>
      <c r="C22" s="7">
        <v>72</v>
      </c>
      <c r="D22" s="7">
        <v>52</v>
      </c>
      <c r="E22" s="7">
        <v>45</v>
      </c>
      <c r="F22" s="7">
        <v>36</v>
      </c>
    </row>
    <row r="23" spans="1:22" ht="15">
      <c r="A23" s="7"/>
      <c r="B23" s="7"/>
      <c r="C23" s="7"/>
      <c r="D23" s="7"/>
      <c r="E23" s="7"/>
      <c r="F23" s="7"/>
      <c r="L23" s="106" t="s">
        <v>115</v>
      </c>
      <c r="S23" s="106" t="s">
        <v>115</v>
      </c>
    </row>
    <row r="24" spans="1:22" ht="15">
      <c r="A24" s="9">
        <v>42639</v>
      </c>
      <c r="B24" s="7" t="s">
        <v>31</v>
      </c>
      <c r="C24" s="83">
        <v>96</v>
      </c>
      <c r="D24" s="83">
        <v>92</v>
      </c>
      <c r="E24" s="83">
        <v>96</v>
      </c>
      <c r="F24" s="83">
        <v>98</v>
      </c>
      <c r="L24" s="106" t="s">
        <v>87</v>
      </c>
      <c r="S24" s="106" t="s">
        <v>87</v>
      </c>
    </row>
    <row r="25" spans="1:22" ht="15">
      <c r="A25" s="7"/>
      <c r="B25" s="7" t="s">
        <v>32</v>
      </c>
      <c r="C25" s="7">
        <v>4</v>
      </c>
      <c r="D25" s="7">
        <v>8</v>
      </c>
      <c r="E25" s="7">
        <v>4</v>
      </c>
      <c r="F25" s="7">
        <v>2</v>
      </c>
      <c r="L25" s="106" t="s">
        <v>116</v>
      </c>
      <c r="S25" s="106" t="s">
        <v>120</v>
      </c>
    </row>
    <row r="26" spans="1:22" ht="15">
      <c r="A26" s="7"/>
      <c r="B26" s="7" t="s">
        <v>34</v>
      </c>
      <c r="C26" s="7">
        <v>72</v>
      </c>
      <c r="D26" s="7">
        <v>44</v>
      </c>
      <c r="E26" s="7">
        <v>68</v>
      </c>
      <c r="F26" s="7">
        <v>71</v>
      </c>
      <c r="L26" s="106" t="s">
        <v>117</v>
      </c>
      <c r="S26" s="106" t="s">
        <v>121</v>
      </c>
    </row>
    <row r="27" spans="1:22" ht="15">
      <c r="A27" s="7"/>
      <c r="B27" s="7"/>
      <c r="C27" s="7"/>
      <c r="D27" s="7"/>
      <c r="E27" s="7"/>
      <c r="F27" s="7"/>
      <c r="L27" s="106" t="s">
        <v>90</v>
      </c>
      <c r="S27" s="106" t="s">
        <v>90</v>
      </c>
    </row>
    <row r="28" spans="1:22" ht="15">
      <c r="A28" s="7"/>
      <c r="B28" s="7" t="s">
        <v>31</v>
      </c>
      <c r="C28" s="7"/>
      <c r="D28" s="7"/>
      <c r="E28" s="7"/>
      <c r="F28" s="7"/>
      <c r="L28" s="34"/>
      <c r="S28" s="34"/>
    </row>
    <row r="29" spans="1:22" ht="15">
      <c r="A29" s="7"/>
      <c r="B29" s="7" t="s">
        <v>32</v>
      </c>
      <c r="C29" s="7"/>
      <c r="D29" s="7"/>
      <c r="E29" s="7"/>
      <c r="F29" s="7"/>
      <c r="L29" s="107" t="s">
        <v>118</v>
      </c>
      <c r="S29" s="107" t="s">
        <v>122</v>
      </c>
    </row>
    <row r="30" spans="1:22">
      <c r="A30" s="7"/>
      <c r="B30" s="7" t="s">
        <v>34</v>
      </c>
      <c r="C30" s="7"/>
      <c r="D30" s="7"/>
      <c r="E30" s="7"/>
      <c r="F30" s="7"/>
    </row>
    <row r="31" spans="1:22">
      <c r="A31" s="7"/>
      <c r="B31" s="7"/>
      <c r="C31" s="7"/>
      <c r="D31" s="7"/>
      <c r="E31" s="7"/>
      <c r="F31" s="7"/>
      <c r="L31" s="54" t="s">
        <v>119</v>
      </c>
      <c r="S31" s="54" t="s">
        <v>119</v>
      </c>
    </row>
    <row r="32" spans="1:22">
      <c r="A32" s="7"/>
      <c r="B32" s="7" t="s">
        <v>31</v>
      </c>
      <c r="C32" s="7"/>
      <c r="D32" s="7"/>
      <c r="E32" s="7"/>
      <c r="F32" s="7"/>
    </row>
    <row r="33" spans="1:6">
      <c r="A33" s="7"/>
      <c r="B33" s="7" t="s">
        <v>32</v>
      </c>
      <c r="C33" s="7"/>
      <c r="D33" s="7"/>
      <c r="E33" s="7"/>
      <c r="F33" s="7"/>
    </row>
    <row r="34" spans="1:6">
      <c r="A34" s="7"/>
      <c r="B34" s="7" t="s">
        <v>34</v>
      </c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 t="s">
        <v>31</v>
      </c>
      <c r="C36" s="7"/>
      <c r="D36" s="7"/>
      <c r="E36" s="7"/>
      <c r="F36" s="7"/>
    </row>
    <row r="37" spans="1:6">
      <c r="A37" s="7"/>
      <c r="B37" s="7" t="s">
        <v>32</v>
      </c>
      <c r="C37" s="7"/>
      <c r="D37" s="7"/>
      <c r="E37" s="7"/>
      <c r="F37" s="7"/>
    </row>
    <row r="38" spans="1:6">
      <c r="A38" s="7"/>
      <c r="B38" s="7" t="s">
        <v>34</v>
      </c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</sheetData>
  <phoneticPr fontId="28" type="noConversion"/>
  <hyperlinks>
    <hyperlink ref="L29" r:id="rId1"/>
    <hyperlink ref="S29" r:id="rId2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>
      <selection activeCell="B7" sqref="B7"/>
    </sheetView>
  </sheetViews>
  <sheetFormatPr baseColWidth="10" defaultRowHeight="14" x14ac:dyDescent="0"/>
  <cols>
    <col min="1" max="1" width="11.83203125" bestFit="1" customWidth="1"/>
    <col min="2" max="2" width="20.6640625" bestFit="1" customWidth="1"/>
    <col min="21" max="21" width="15.5" bestFit="1" customWidth="1"/>
  </cols>
  <sheetData>
    <row r="2" spans="1:21" ht="15">
      <c r="A2" s="31">
        <v>42766</v>
      </c>
      <c r="B2" s="22"/>
      <c r="C2" s="27" t="s">
        <v>45</v>
      </c>
      <c r="D2" s="27"/>
      <c r="E2" s="27"/>
      <c r="G2" t="s">
        <v>53</v>
      </c>
    </row>
    <row r="3" spans="1:21" ht="15">
      <c r="A3" s="22" t="s">
        <v>47</v>
      </c>
      <c r="B3" s="22"/>
    </row>
    <row r="5" spans="1:21" ht="15">
      <c r="B5" s="21"/>
      <c r="C5" s="22">
        <v>1</v>
      </c>
      <c r="D5" s="22">
        <v>1</v>
      </c>
      <c r="E5" s="22">
        <v>2</v>
      </c>
      <c r="F5" s="22">
        <v>2</v>
      </c>
      <c r="G5" s="22">
        <v>1</v>
      </c>
      <c r="H5" s="22">
        <v>1</v>
      </c>
      <c r="I5" s="22">
        <v>2</v>
      </c>
      <c r="J5" s="22">
        <v>2</v>
      </c>
      <c r="K5" s="22">
        <v>1</v>
      </c>
      <c r="L5" s="22">
        <v>1</v>
      </c>
      <c r="M5" s="22">
        <v>2</v>
      </c>
      <c r="N5" s="22">
        <v>2</v>
      </c>
      <c r="O5" s="22">
        <v>1</v>
      </c>
      <c r="P5" s="22">
        <v>1</v>
      </c>
      <c r="Q5" s="22">
        <v>2</v>
      </c>
      <c r="R5" s="22">
        <v>2</v>
      </c>
    </row>
    <row r="6" spans="1:21" ht="15">
      <c r="B6" s="28" t="s">
        <v>46</v>
      </c>
      <c r="C6" s="23" t="s">
        <v>18</v>
      </c>
      <c r="D6" s="23" t="s">
        <v>22</v>
      </c>
      <c r="E6" s="23" t="s">
        <v>18</v>
      </c>
      <c r="F6" s="23" t="s">
        <v>22</v>
      </c>
      <c r="G6" s="24" t="s">
        <v>21</v>
      </c>
      <c r="H6" s="24" t="s">
        <v>23</v>
      </c>
      <c r="I6" s="24" t="s">
        <v>21</v>
      </c>
      <c r="J6" s="24" t="s">
        <v>23</v>
      </c>
      <c r="K6" s="25" t="s">
        <v>20</v>
      </c>
      <c r="L6" s="25" t="s">
        <v>24</v>
      </c>
      <c r="M6" s="25" t="s">
        <v>20</v>
      </c>
      <c r="N6" s="25" t="s">
        <v>24</v>
      </c>
      <c r="O6" s="26" t="s">
        <v>19</v>
      </c>
      <c r="P6" s="26" t="s">
        <v>25</v>
      </c>
      <c r="Q6" s="26" t="s">
        <v>19</v>
      </c>
      <c r="R6" s="26" t="s">
        <v>25</v>
      </c>
      <c r="T6" s="11">
        <v>42780</v>
      </c>
      <c r="U6" s="47" t="s">
        <v>51</v>
      </c>
    </row>
    <row r="7" spans="1:21" ht="15">
      <c r="B7" s="29">
        <v>42766</v>
      </c>
      <c r="C7" s="30">
        <v>30</v>
      </c>
      <c r="D7" s="30">
        <v>30</v>
      </c>
      <c r="E7" s="30">
        <v>30</v>
      </c>
      <c r="F7" s="30">
        <v>30</v>
      </c>
      <c r="G7" s="30">
        <v>30</v>
      </c>
      <c r="H7" s="30">
        <v>30</v>
      </c>
      <c r="I7" s="30">
        <v>30</v>
      </c>
      <c r="J7" s="30">
        <v>30</v>
      </c>
      <c r="K7" s="30">
        <v>30</v>
      </c>
      <c r="L7" s="30">
        <v>30</v>
      </c>
      <c r="M7" s="30">
        <v>30</v>
      </c>
      <c r="N7" s="30">
        <v>30</v>
      </c>
      <c r="O7" s="30">
        <v>30</v>
      </c>
      <c r="P7" s="30">
        <v>30</v>
      </c>
      <c r="Q7" s="30">
        <v>30</v>
      </c>
      <c r="R7" s="30">
        <v>30</v>
      </c>
    </row>
    <row r="8" spans="1:21" ht="15">
      <c r="B8" s="29">
        <v>42769</v>
      </c>
      <c r="C8" s="30">
        <v>30</v>
      </c>
      <c r="D8" s="30">
        <v>30</v>
      </c>
      <c r="E8" s="30">
        <v>30</v>
      </c>
      <c r="F8" s="30">
        <v>30</v>
      </c>
      <c r="G8" s="30">
        <v>30</v>
      </c>
      <c r="H8" s="30">
        <v>30</v>
      </c>
      <c r="I8" s="30">
        <v>30</v>
      </c>
      <c r="J8" s="30">
        <v>30</v>
      </c>
      <c r="K8" s="30">
        <v>30</v>
      </c>
      <c r="L8" s="30">
        <v>30</v>
      </c>
      <c r="M8" s="30">
        <v>30</v>
      </c>
      <c r="N8" s="30">
        <v>30</v>
      </c>
      <c r="O8" s="30">
        <v>30</v>
      </c>
      <c r="P8" s="30">
        <v>30</v>
      </c>
      <c r="Q8" s="30">
        <v>30</v>
      </c>
      <c r="R8" s="30">
        <v>30</v>
      </c>
      <c r="T8" t="s">
        <v>54</v>
      </c>
      <c r="U8" s="26" t="s">
        <v>19</v>
      </c>
    </row>
    <row r="9" spans="1:21" ht="15">
      <c r="B9" s="29">
        <v>42775</v>
      </c>
      <c r="C9" s="48">
        <v>30</v>
      </c>
      <c r="D9" s="48">
        <v>30</v>
      </c>
      <c r="E9" s="48">
        <v>26</v>
      </c>
      <c r="F9" s="48">
        <v>30</v>
      </c>
      <c r="G9" s="48">
        <v>27</v>
      </c>
      <c r="H9" s="48">
        <v>29</v>
      </c>
      <c r="I9" s="48">
        <v>26</v>
      </c>
      <c r="J9" s="48">
        <v>24</v>
      </c>
      <c r="K9" s="48">
        <v>30</v>
      </c>
      <c r="L9" s="48">
        <v>30</v>
      </c>
      <c r="M9" s="48">
        <v>30</v>
      </c>
      <c r="N9" s="48">
        <v>30</v>
      </c>
      <c r="O9" s="48">
        <v>30</v>
      </c>
      <c r="P9" s="48">
        <v>30</v>
      </c>
      <c r="Q9" s="12"/>
      <c r="R9" s="48">
        <v>29</v>
      </c>
      <c r="T9" t="s">
        <v>55</v>
      </c>
    </row>
    <row r="10" spans="1:21" ht="15">
      <c r="B10" s="29">
        <v>42780</v>
      </c>
      <c r="C10" s="48">
        <v>23</v>
      </c>
      <c r="D10" s="48">
        <v>26</v>
      </c>
      <c r="E10" s="48">
        <v>21</v>
      </c>
      <c r="F10" s="48">
        <v>30</v>
      </c>
      <c r="G10" s="48">
        <v>27</v>
      </c>
      <c r="H10" s="48">
        <v>22</v>
      </c>
      <c r="I10" s="48">
        <v>26</v>
      </c>
      <c r="J10" s="48">
        <v>24</v>
      </c>
      <c r="K10" s="49">
        <v>19</v>
      </c>
      <c r="L10" s="48">
        <v>24</v>
      </c>
      <c r="M10" s="48">
        <v>28</v>
      </c>
      <c r="N10" s="48">
        <v>28</v>
      </c>
      <c r="O10" s="48">
        <v>26</v>
      </c>
      <c r="P10" s="48">
        <v>30</v>
      </c>
      <c r="Q10" s="12"/>
      <c r="R10" s="48">
        <v>29</v>
      </c>
    </row>
    <row r="11" spans="1:21" ht="15">
      <c r="B11" s="29">
        <v>42783</v>
      </c>
      <c r="C11" s="48">
        <v>23</v>
      </c>
      <c r="D11" s="48">
        <v>25</v>
      </c>
      <c r="E11" s="48">
        <v>21</v>
      </c>
      <c r="F11" s="48">
        <v>29</v>
      </c>
      <c r="G11" s="48">
        <v>27</v>
      </c>
      <c r="H11" s="48">
        <v>22</v>
      </c>
      <c r="I11" s="48">
        <v>26</v>
      </c>
      <c r="J11" s="48">
        <v>25</v>
      </c>
      <c r="K11" s="49">
        <v>19</v>
      </c>
      <c r="L11" s="48">
        <v>24</v>
      </c>
      <c r="M11" s="48">
        <v>27</v>
      </c>
      <c r="N11" s="48">
        <v>28</v>
      </c>
      <c r="O11" s="48">
        <v>26</v>
      </c>
      <c r="P11" s="48">
        <v>29</v>
      </c>
      <c r="Q11" s="12"/>
      <c r="R11" s="48">
        <v>29</v>
      </c>
    </row>
    <row r="12" spans="1:21" ht="15">
      <c r="B12" s="29">
        <v>42790</v>
      </c>
      <c r="C12" s="48">
        <v>21</v>
      </c>
      <c r="D12" s="48">
        <v>16</v>
      </c>
      <c r="E12" s="48">
        <v>21</v>
      </c>
      <c r="F12" s="48">
        <v>29</v>
      </c>
      <c r="G12" s="48">
        <v>24</v>
      </c>
      <c r="H12" s="48">
        <v>20</v>
      </c>
      <c r="I12" s="48">
        <v>23</v>
      </c>
      <c r="J12" s="48">
        <v>24</v>
      </c>
      <c r="K12" s="48">
        <v>18</v>
      </c>
      <c r="L12" s="48">
        <v>22</v>
      </c>
      <c r="M12" s="48">
        <v>24</v>
      </c>
      <c r="N12" s="48">
        <v>25</v>
      </c>
      <c r="O12" s="48">
        <v>22</v>
      </c>
      <c r="P12" s="48">
        <v>29</v>
      </c>
      <c r="Q12" s="12"/>
      <c r="R12" s="48">
        <v>29</v>
      </c>
    </row>
    <row r="13" spans="1:21" ht="15">
      <c r="B13" s="29">
        <v>42797</v>
      </c>
      <c r="C13" s="48">
        <v>18</v>
      </c>
      <c r="D13" s="48">
        <v>14</v>
      </c>
      <c r="E13" s="48">
        <v>18</v>
      </c>
      <c r="F13" s="48">
        <v>28</v>
      </c>
      <c r="G13" s="48">
        <v>24</v>
      </c>
      <c r="H13" s="48">
        <v>20</v>
      </c>
      <c r="I13" s="48">
        <v>23</v>
      </c>
      <c r="J13" s="48">
        <v>24</v>
      </c>
      <c r="K13" s="48">
        <v>18</v>
      </c>
      <c r="L13" s="48">
        <v>22</v>
      </c>
      <c r="M13" s="48">
        <v>24</v>
      </c>
      <c r="N13" s="48">
        <v>25</v>
      </c>
      <c r="O13" s="12"/>
      <c r="P13" s="48">
        <v>26</v>
      </c>
      <c r="Q13" s="12"/>
      <c r="R13" s="48">
        <v>26</v>
      </c>
    </row>
    <row r="14" spans="1:21" ht="15">
      <c r="B14" s="29">
        <v>42804</v>
      </c>
      <c r="C14" s="48">
        <v>17</v>
      </c>
      <c r="D14" s="48">
        <v>12</v>
      </c>
      <c r="E14" s="12"/>
      <c r="F14" s="48">
        <v>26</v>
      </c>
      <c r="G14" s="48">
        <v>22</v>
      </c>
      <c r="H14" s="48">
        <v>20</v>
      </c>
      <c r="I14" s="48">
        <v>23</v>
      </c>
      <c r="J14" s="48">
        <v>21</v>
      </c>
      <c r="K14" s="48">
        <v>18</v>
      </c>
      <c r="L14" s="48">
        <v>22</v>
      </c>
      <c r="M14" s="48">
        <v>19</v>
      </c>
      <c r="N14" s="48">
        <v>25</v>
      </c>
      <c r="O14" s="12"/>
      <c r="P14" s="48">
        <v>23</v>
      </c>
      <c r="Q14" s="12"/>
      <c r="R14" s="48">
        <v>26</v>
      </c>
    </row>
    <row r="15" spans="1:21" ht="15">
      <c r="B15" s="29">
        <v>42807</v>
      </c>
      <c r="C15" s="48">
        <v>17</v>
      </c>
      <c r="D15" s="48">
        <v>12</v>
      </c>
      <c r="E15" s="12"/>
      <c r="F15" s="48">
        <v>26</v>
      </c>
      <c r="G15" s="48">
        <v>21</v>
      </c>
      <c r="H15" s="48">
        <v>20</v>
      </c>
      <c r="I15" s="48">
        <v>22</v>
      </c>
      <c r="J15" s="48">
        <v>21</v>
      </c>
      <c r="K15" s="48">
        <v>18</v>
      </c>
      <c r="L15" s="48">
        <v>22</v>
      </c>
      <c r="M15" s="48">
        <v>19</v>
      </c>
      <c r="N15" s="48">
        <v>25</v>
      </c>
      <c r="O15" s="12"/>
      <c r="P15" s="48">
        <v>23</v>
      </c>
      <c r="Q15" s="12"/>
      <c r="R15" s="48">
        <v>26</v>
      </c>
    </row>
    <row r="16" spans="1:21" ht="15">
      <c r="B16" s="29">
        <v>42811</v>
      </c>
      <c r="C16" s="48">
        <v>15</v>
      </c>
      <c r="D16" s="48">
        <v>12</v>
      </c>
      <c r="E16" s="12"/>
      <c r="F16" s="48">
        <v>23</v>
      </c>
      <c r="G16" s="48">
        <v>21</v>
      </c>
      <c r="H16" s="48">
        <v>20</v>
      </c>
      <c r="I16" s="48">
        <v>22</v>
      </c>
      <c r="J16" s="12"/>
      <c r="K16" s="48">
        <v>18</v>
      </c>
      <c r="L16" s="48">
        <v>21</v>
      </c>
      <c r="M16" s="48">
        <v>19</v>
      </c>
      <c r="N16" s="48">
        <v>25</v>
      </c>
      <c r="O16" s="12"/>
      <c r="P16" s="48">
        <v>12</v>
      </c>
      <c r="Q16" s="12"/>
      <c r="R16" s="48">
        <v>18</v>
      </c>
    </row>
    <row r="17" spans="1:18" ht="15">
      <c r="B17" s="29">
        <v>42825</v>
      </c>
      <c r="C17" s="48">
        <v>6</v>
      </c>
      <c r="D17" s="48">
        <v>1</v>
      </c>
      <c r="E17" s="12"/>
      <c r="F17" s="7">
        <v>3</v>
      </c>
      <c r="G17" s="48">
        <v>10</v>
      </c>
      <c r="H17" s="48">
        <v>9</v>
      </c>
      <c r="I17" s="48">
        <v>5</v>
      </c>
      <c r="J17" s="48">
        <v>12</v>
      </c>
      <c r="K17" s="48">
        <v>14</v>
      </c>
      <c r="L17" s="48">
        <v>21</v>
      </c>
      <c r="M17" s="48">
        <v>8</v>
      </c>
      <c r="N17" s="48">
        <v>20</v>
      </c>
      <c r="O17" s="12"/>
      <c r="P17" s="48">
        <v>0</v>
      </c>
      <c r="Q17" s="12"/>
      <c r="R17" s="48">
        <v>11</v>
      </c>
    </row>
    <row r="27" spans="1:18">
      <c r="B27" t="s">
        <v>52</v>
      </c>
    </row>
    <row r="28" spans="1:18" ht="15">
      <c r="A28" s="50">
        <v>42808</v>
      </c>
      <c r="B28" s="27" t="s">
        <v>45</v>
      </c>
      <c r="C28" s="27"/>
      <c r="D28" s="27"/>
    </row>
    <row r="29" spans="1:18" ht="15">
      <c r="B29" s="21"/>
      <c r="C29" s="22">
        <v>1</v>
      </c>
      <c r="D29" s="22">
        <v>1</v>
      </c>
      <c r="E29" s="22">
        <v>2</v>
      </c>
      <c r="F29" s="22">
        <v>2</v>
      </c>
      <c r="G29" s="22">
        <v>1</v>
      </c>
      <c r="H29" s="22">
        <v>1</v>
      </c>
      <c r="I29" s="22">
        <v>2</v>
      </c>
      <c r="J29" s="22">
        <v>2</v>
      </c>
      <c r="K29" s="22">
        <v>1</v>
      </c>
      <c r="L29" s="22">
        <v>1</v>
      </c>
      <c r="M29" s="22">
        <v>2</v>
      </c>
      <c r="N29" s="22">
        <v>2</v>
      </c>
      <c r="O29" s="22">
        <v>1</v>
      </c>
      <c r="P29" s="22">
        <v>1</v>
      </c>
      <c r="Q29" s="22">
        <v>2</v>
      </c>
      <c r="R29" s="22">
        <v>2</v>
      </c>
    </row>
    <row r="30" spans="1:18" ht="15">
      <c r="B30" s="28" t="s">
        <v>46</v>
      </c>
      <c r="C30" s="23" t="s">
        <v>18</v>
      </c>
      <c r="D30" s="23" t="s">
        <v>22</v>
      </c>
      <c r="E30" s="23" t="s">
        <v>18</v>
      </c>
      <c r="F30" s="23" t="s">
        <v>22</v>
      </c>
      <c r="G30" s="24" t="s">
        <v>21</v>
      </c>
      <c r="H30" s="24" t="s">
        <v>23</v>
      </c>
      <c r="I30" s="24" t="s">
        <v>21</v>
      </c>
      <c r="J30" s="24" t="s">
        <v>23</v>
      </c>
      <c r="K30" s="25" t="s">
        <v>20</v>
      </c>
      <c r="L30" s="25" t="s">
        <v>24</v>
      </c>
      <c r="M30" s="25" t="s">
        <v>20</v>
      </c>
      <c r="N30" s="25" t="s">
        <v>24</v>
      </c>
      <c r="O30" s="26" t="s">
        <v>19</v>
      </c>
      <c r="P30" s="26" t="s">
        <v>25</v>
      </c>
      <c r="Q30" s="26" t="s">
        <v>19</v>
      </c>
      <c r="R30" s="26" t="s">
        <v>25</v>
      </c>
    </row>
    <row r="31" spans="1:18">
      <c r="B31" s="51">
        <v>42808</v>
      </c>
      <c r="C31" s="7">
        <v>30</v>
      </c>
      <c r="D31" s="7">
        <v>30</v>
      </c>
      <c r="E31" s="7">
        <v>30</v>
      </c>
      <c r="F31" s="7">
        <v>30</v>
      </c>
      <c r="G31" s="7">
        <v>30</v>
      </c>
      <c r="H31" s="7">
        <v>30</v>
      </c>
      <c r="I31" s="7">
        <v>30</v>
      </c>
      <c r="J31" s="7">
        <v>30</v>
      </c>
      <c r="K31" s="7">
        <v>30</v>
      </c>
      <c r="L31" s="7">
        <v>30</v>
      </c>
      <c r="M31" s="7">
        <v>30</v>
      </c>
      <c r="N31" s="7">
        <v>30</v>
      </c>
      <c r="O31" s="7">
        <v>30</v>
      </c>
      <c r="P31" s="7">
        <v>30</v>
      </c>
      <c r="Q31" s="12">
        <v>30</v>
      </c>
      <c r="R31" s="12">
        <v>30</v>
      </c>
    </row>
    <row r="32" spans="1:18">
      <c r="B32" s="51">
        <v>42811</v>
      </c>
      <c r="C32" s="7">
        <v>30</v>
      </c>
      <c r="D32" s="7">
        <v>30</v>
      </c>
      <c r="E32" s="7">
        <v>30</v>
      </c>
      <c r="F32" s="12">
        <v>30</v>
      </c>
      <c r="G32" s="7">
        <v>30</v>
      </c>
      <c r="H32" s="7">
        <v>30</v>
      </c>
      <c r="I32" s="7">
        <v>30</v>
      </c>
      <c r="J32" s="7">
        <v>30</v>
      </c>
      <c r="K32" s="7">
        <v>30</v>
      </c>
      <c r="L32" s="7">
        <v>30</v>
      </c>
      <c r="M32" s="7">
        <v>30</v>
      </c>
      <c r="N32" s="7">
        <v>30</v>
      </c>
      <c r="O32" s="7">
        <v>30</v>
      </c>
      <c r="P32" s="7">
        <v>28</v>
      </c>
      <c r="Q32" s="12">
        <v>30</v>
      </c>
      <c r="R32" s="12">
        <v>30</v>
      </c>
    </row>
    <row r="33" spans="2:18">
      <c r="B33" s="51">
        <v>42818</v>
      </c>
      <c r="C33" s="7">
        <v>28</v>
      </c>
      <c r="D33" s="7">
        <v>30</v>
      </c>
      <c r="E33" s="7">
        <v>29</v>
      </c>
      <c r="F33" s="12"/>
      <c r="G33" s="7">
        <v>28</v>
      </c>
      <c r="H33" s="7">
        <v>24</v>
      </c>
      <c r="I33" s="7">
        <v>27</v>
      </c>
      <c r="J33" s="7">
        <v>29</v>
      </c>
      <c r="K33" s="7">
        <v>30</v>
      </c>
      <c r="L33" s="7">
        <v>30</v>
      </c>
      <c r="M33" s="7">
        <v>29</v>
      </c>
      <c r="N33" s="7">
        <v>29</v>
      </c>
      <c r="O33" s="7">
        <v>30</v>
      </c>
      <c r="P33" s="7">
        <v>26</v>
      </c>
      <c r="Q33" s="12"/>
      <c r="R33" s="12"/>
    </row>
    <row r="34" spans="2:18">
      <c r="B34" s="51">
        <v>42825</v>
      </c>
      <c r="C34" s="7">
        <v>27</v>
      </c>
      <c r="D34" s="7">
        <v>29</v>
      </c>
      <c r="E34" s="7">
        <v>27</v>
      </c>
      <c r="F34" s="12"/>
      <c r="G34" s="7">
        <v>27</v>
      </c>
      <c r="H34" s="7">
        <v>29</v>
      </c>
      <c r="I34" s="52" t="s">
        <v>56</v>
      </c>
      <c r="J34" s="7">
        <v>29</v>
      </c>
      <c r="K34" s="7">
        <v>30</v>
      </c>
      <c r="L34" s="7">
        <v>29</v>
      </c>
      <c r="M34" s="7">
        <v>29</v>
      </c>
      <c r="N34" s="7">
        <v>30</v>
      </c>
      <c r="O34" s="7">
        <v>30</v>
      </c>
      <c r="P34" s="7">
        <v>26</v>
      </c>
      <c r="Q34" s="12"/>
      <c r="R34" s="12"/>
    </row>
    <row r="35" spans="2:18">
      <c r="B35" s="7"/>
      <c r="C35" s="7"/>
      <c r="D35" s="7"/>
      <c r="E35" s="7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12"/>
      <c r="R35" s="12"/>
    </row>
    <row r="36" spans="2:18">
      <c r="B36" s="7"/>
      <c r="C36" s="7"/>
      <c r="D36" s="7"/>
      <c r="E36" s="7"/>
      <c r="F36" s="12"/>
      <c r="G36" s="7"/>
      <c r="H36" s="7"/>
      <c r="I36" s="7"/>
      <c r="J36" s="7"/>
      <c r="K36" s="7"/>
      <c r="L36" s="7"/>
      <c r="M36" s="7"/>
      <c r="N36" s="7"/>
      <c r="O36" s="7"/>
      <c r="P36" s="7"/>
      <c r="Q36" s="12"/>
      <c r="R36" s="12"/>
    </row>
    <row r="37" spans="2:18">
      <c r="B37" s="7"/>
      <c r="C37" s="7"/>
      <c r="D37" s="7"/>
      <c r="E37" s="7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12"/>
      <c r="R37" s="12"/>
    </row>
    <row r="38" spans="2:18">
      <c r="B38" s="7"/>
      <c r="C38" s="7"/>
      <c r="D38" s="7"/>
      <c r="E38" s="7"/>
      <c r="F38" s="12"/>
      <c r="G38" s="7"/>
      <c r="H38" s="7"/>
      <c r="I38" s="7"/>
      <c r="J38" s="7"/>
      <c r="K38" s="7"/>
      <c r="L38" s="7"/>
      <c r="M38" s="7"/>
      <c r="N38" s="7"/>
      <c r="O38" s="7"/>
      <c r="P38" s="7"/>
      <c r="Q38" s="12"/>
      <c r="R38" s="12"/>
    </row>
    <row r="39" spans="2:18">
      <c r="B39" s="7"/>
      <c r="C39" s="7"/>
      <c r="D39" s="7"/>
      <c r="E39" s="7"/>
      <c r="F39" s="12"/>
      <c r="G39" s="7"/>
      <c r="H39" s="7"/>
      <c r="I39" s="7"/>
      <c r="J39" s="7"/>
      <c r="K39" s="7"/>
      <c r="L39" s="7"/>
      <c r="M39" s="7"/>
      <c r="N39" s="7"/>
      <c r="O39" s="7"/>
      <c r="P39" s="7"/>
      <c r="Q39" s="12"/>
      <c r="R39" s="12"/>
    </row>
    <row r="40" spans="2:18">
      <c r="B40" s="7"/>
      <c r="C40" s="7"/>
      <c r="D40" s="7"/>
      <c r="E40" s="7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12"/>
      <c r="R40" s="12"/>
    </row>
    <row r="41" spans="2:18">
      <c r="B41" s="7"/>
      <c r="C41" s="7"/>
      <c r="D41" s="7"/>
      <c r="E41" s="7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12"/>
      <c r="R41" s="12"/>
    </row>
    <row r="42" spans="2:18">
      <c r="B42" s="7"/>
      <c r="C42" s="7"/>
      <c r="D42" s="7"/>
      <c r="E42" s="7"/>
      <c r="F42" s="12"/>
      <c r="G42" s="7"/>
      <c r="H42" s="7"/>
      <c r="I42" s="7"/>
      <c r="J42" s="7"/>
      <c r="K42" s="7"/>
      <c r="L42" s="7"/>
      <c r="M42" s="7"/>
      <c r="N42" s="7"/>
      <c r="O42" s="7"/>
      <c r="P42" s="7"/>
      <c r="Q42" s="12"/>
      <c r="R42" s="12"/>
    </row>
    <row r="43" spans="2:18">
      <c r="B43" s="7"/>
      <c r="C43" s="7"/>
      <c r="D43" s="7"/>
      <c r="E43" s="7"/>
      <c r="F43" s="12"/>
      <c r="G43" s="7"/>
      <c r="H43" s="7"/>
      <c r="I43" s="7"/>
      <c r="J43" s="7"/>
      <c r="K43" s="7"/>
      <c r="L43" s="7"/>
      <c r="M43" s="7"/>
      <c r="N43" s="7"/>
      <c r="O43" s="7"/>
      <c r="P43" s="7"/>
      <c r="Q43" s="12"/>
      <c r="R43" s="12"/>
    </row>
    <row r="44" spans="2:18">
      <c r="B44" s="7"/>
      <c r="C44" s="7"/>
      <c r="D44" s="7"/>
      <c r="E44" s="7"/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12"/>
      <c r="R44" s="1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18" sqref="A18:I33"/>
    </sheetView>
  </sheetViews>
  <sheetFormatPr baseColWidth="10" defaultRowHeight="14" x14ac:dyDescent="0"/>
  <sheetData>
    <row r="1" spans="1:10" ht="15" thickBot="1">
      <c r="A1" s="69" t="s">
        <v>66</v>
      </c>
    </row>
    <row r="2" spans="1:10" ht="15">
      <c r="A2" s="70" t="s">
        <v>46</v>
      </c>
      <c r="B2" s="71" t="s">
        <v>18</v>
      </c>
      <c r="C2" s="71" t="s">
        <v>22</v>
      </c>
      <c r="D2" s="72" t="s">
        <v>21</v>
      </c>
      <c r="E2" s="72" t="s">
        <v>23</v>
      </c>
      <c r="F2" s="73" t="s">
        <v>20</v>
      </c>
      <c r="G2" s="73" t="s">
        <v>24</v>
      </c>
      <c r="H2" s="74" t="s">
        <v>19</v>
      </c>
      <c r="I2" s="75" t="s">
        <v>25</v>
      </c>
    </row>
    <row r="3" spans="1:10">
      <c r="A3" s="60">
        <v>43129</v>
      </c>
      <c r="B3" s="61">
        <v>30</v>
      </c>
      <c r="C3" s="61">
        <v>30</v>
      </c>
      <c r="D3" s="61">
        <v>30</v>
      </c>
      <c r="E3" s="61">
        <v>30</v>
      </c>
      <c r="F3" s="61">
        <v>30</v>
      </c>
      <c r="G3" s="61">
        <v>30</v>
      </c>
      <c r="H3" s="61">
        <v>30</v>
      </c>
      <c r="I3" s="62">
        <v>18</v>
      </c>
      <c r="J3" t="s">
        <v>68</v>
      </c>
    </row>
    <row r="4" spans="1:10">
      <c r="A4" s="60">
        <v>43131</v>
      </c>
      <c r="B4" s="61">
        <v>30</v>
      </c>
      <c r="C4" s="61">
        <v>30</v>
      </c>
      <c r="D4" s="61">
        <v>30</v>
      </c>
      <c r="E4" s="61">
        <v>28</v>
      </c>
      <c r="F4" s="61">
        <v>30</v>
      </c>
      <c r="G4" s="61">
        <v>30</v>
      </c>
      <c r="H4" s="61">
        <v>30</v>
      </c>
      <c r="I4" s="62">
        <v>18</v>
      </c>
    </row>
    <row r="5" spans="1:10">
      <c r="A5" s="60">
        <v>43133</v>
      </c>
      <c r="B5" s="61">
        <v>30</v>
      </c>
      <c r="C5" s="61">
        <v>30</v>
      </c>
      <c r="D5" s="61">
        <v>30</v>
      </c>
      <c r="E5" s="76">
        <v>30</v>
      </c>
      <c r="F5" s="61">
        <v>30</v>
      </c>
      <c r="G5" s="61">
        <v>30</v>
      </c>
      <c r="H5" s="61">
        <v>30</v>
      </c>
      <c r="I5" s="62">
        <v>18</v>
      </c>
    </row>
    <row r="6" spans="1:10">
      <c r="A6" s="60">
        <v>43136</v>
      </c>
      <c r="B6" s="61">
        <v>29</v>
      </c>
      <c r="C6" s="61">
        <v>30</v>
      </c>
      <c r="D6" s="61">
        <v>30</v>
      </c>
      <c r="E6" s="61">
        <v>30</v>
      </c>
      <c r="F6" s="61">
        <v>30</v>
      </c>
      <c r="G6" s="61">
        <v>30</v>
      </c>
      <c r="H6" s="61">
        <v>30</v>
      </c>
      <c r="I6" s="62">
        <v>18</v>
      </c>
    </row>
    <row r="7" spans="1:10">
      <c r="A7" s="60">
        <v>43139</v>
      </c>
      <c r="B7" s="61">
        <v>29</v>
      </c>
      <c r="C7" s="61">
        <v>30</v>
      </c>
      <c r="D7" s="61">
        <v>30</v>
      </c>
      <c r="E7" s="61">
        <v>30</v>
      </c>
      <c r="F7" s="61">
        <v>30</v>
      </c>
      <c r="G7" s="61">
        <v>30</v>
      </c>
      <c r="H7" s="61">
        <v>30</v>
      </c>
      <c r="I7" s="62">
        <v>18</v>
      </c>
    </row>
    <row r="8" spans="1:10">
      <c r="A8" s="60">
        <v>43143</v>
      </c>
      <c r="B8" s="61">
        <v>29</v>
      </c>
      <c r="C8" s="61">
        <v>29</v>
      </c>
      <c r="D8" s="61">
        <v>28</v>
      </c>
      <c r="E8" s="61">
        <v>30</v>
      </c>
      <c r="F8" s="61">
        <v>30</v>
      </c>
      <c r="G8" s="61">
        <v>29</v>
      </c>
      <c r="H8" s="61">
        <v>30</v>
      </c>
      <c r="I8" s="62">
        <v>18</v>
      </c>
    </row>
    <row r="9" spans="1:10">
      <c r="A9" s="60">
        <v>43147</v>
      </c>
      <c r="B9" s="61">
        <v>28</v>
      </c>
      <c r="C9" s="61">
        <v>28</v>
      </c>
      <c r="D9" s="61">
        <v>28</v>
      </c>
      <c r="E9" s="61">
        <v>30</v>
      </c>
      <c r="F9" s="61">
        <v>30</v>
      </c>
      <c r="G9" s="61">
        <v>29</v>
      </c>
      <c r="H9" s="61">
        <v>24</v>
      </c>
      <c r="I9" s="62">
        <v>18</v>
      </c>
    </row>
    <row r="10" spans="1:10">
      <c r="A10" s="60">
        <v>43151</v>
      </c>
      <c r="B10" s="61">
        <v>26</v>
      </c>
      <c r="C10" s="61">
        <v>28</v>
      </c>
      <c r="D10" s="61">
        <v>26</v>
      </c>
      <c r="E10" s="61">
        <v>30</v>
      </c>
      <c r="F10" s="61">
        <v>28</v>
      </c>
      <c r="G10" s="61">
        <v>25</v>
      </c>
      <c r="H10" s="61">
        <v>19</v>
      </c>
      <c r="I10" s="62">
        <v>18</v>
      </c>
    </row>
    <row r="11" spans="1:10">
      <c r="A11" s="60">
        <v>43154</v>
      </c>
      <c r="B11" s="61">
        <v>26</v>
      </c>
      <c r="C11" s="61">
        <v>28</v>
      </c>
      <c r="D11" s="61">
        <v>26</v>
      </c>
      <c r="E11" s="61">
        <v>30</v>
      </c>
      <c r="F11" s="61">
        <v>27</v>
      </c>
      <c r="G11" s="61">
        <v>25</v>
      </c>
      <c r="H11" s="61">
        <v>18</v>
      </c>
      <c r="I11" s="62">
        <v>17</v>
      </c>
    </row>
    <row r="12" spans="1:10">
      <c r="A12" s="60">
        <v>43164</v>
      </c>
      <c r="B12" s="61">
        <v>19</v>
      </c>
      <c r="C12" s="61">
        <v>23</v>
      </c>
      <c r="D12" s="61">
        <v>17</v>
      </c>
      <c r="E12" s="61">
        <v>14</v>
      </c>
      <c r="F12" s="61">
        <v>15</v>
      </c>
      <c r="G12" s="61">
        <v>18</v>
      </c>
      <c r="H12" s="61">
        <v>11</v>
      </c>
      <c r="I12" s="62">
        <v>9</v>
      </c>
    </row>
    <row r="13" spans="1:10">
      <c r="A13" s="60">
        <v>43167</v>
      </c>
      <c r="B13" s="61">
        <v>19</v>
      </c>
      <c r="C13" s="61">
        <v>23</v>
      </c>
      <c r="D13" s="61">
        <v>12</v>
      </c>
      <c r="E13" s="61">
        <v>8</v>
      </c>
      <c r="F13" s="61">
        <v>15</v>
      </c>
      <c r="G13" s="61">
        <v>17</v>
      </c>
      <c r="H13" s="61">
        <v>5</v>
      </c>
      <c r="I13" s="62">
        <v>5</v>
      </c>
    </row>
    <row r="14" spans="1:10">
      <c r="A14" s="60">
        <v>43171</v>
      </c>
      <c r="B14" s="61">
        <v>16</v>
      </c>
      <c r="C14" s="61">
        <v>21</v>
      </c>
      <c r="D14" s="61">
        <v>11</v>
      </c>
      <c r="E14" s="61">
        <v>8</v>
      </c>
      <c r="F14" s="61">
        <v>7</v>
      </c>
      <c r="G14" s="61">
        <v>11</v>
      </c>
      <c r="H14" s="61">
        <v>4</v>
      </c>
      <c r="I14" s="62">
        <v>5</v>
      </c>
    </row>
    <row r="15" spans="1:10">
      <c r="A15" s="60">
        <v>43178</v>
      </c>
      <c r="B15" s="61">
        <v>3</v>
      </c>
      <c r="C15" s="61">
        <v>15</v>
      </c>
      <c r="D15" s="61">
        <v>11</v>
      </c>
      <c r="E15" s="61">
        <v>8</v>
      </c>
      <c r="F15" s="61">
        <v>7</v>
      </c>
      <c r="G15" s="61">
        <v>11</v>
      </c>
      <c r="H15" s="63"/>
      <c r="I15" s="62">
        <v>4</v>
      </c>
    </row>
    <row r="16" spans="1:10">
      <c r="A16" s="60">
        <v>43185</v>
      </c>
      <c r="B16" s="63"/>
      <c r="C16" s="61">
        <v>2</v>
      </c>
      <c r="D16" s="63"/>
      <c r="E16" s="63"/>
      <c r="F16" s="63"/>
      <c r="G16" s="61">
        <v>1</v>
      </c>
      <c r="H16" s="63"/>
      <c r="I16" s="64"/>
    </row>
    <row r="17" spans="1:9" ht="15" thickBot="1">
      <c r="A17" s="65">
        <v>43187</v>
      </c>
      <c r="B17" s="66"/>
      <c r="C17" s="66"/>
      <c r="D17" s="66"/>
      <c r="E17" s="66"/>
      <c r="F17" s="66"/>
      <c r="G17" s="66"/>
      <c r="H17" s="66"/>
      <c r="I17" s="67"/>
    </row>
    <row r="18" spans="1:9">
      <c r="A18" s="68" t="s">
        <v>67</v>
      </c>
      <c r="B18" s="61"/>
      <c r="C18" s="61"/>
      <c r="D18" s="61"/>
      <c r="E18" s="61"/>
      <c r="F18" s="61"/>
      <c r="G18" s="61"/>
      <c r="H18" s="61"/>
      <c r="I18" s="62"/>
    </row>
    <row r="19" spans="1:9" ht="15">
      <c r="A19" s="58" t="s">
        <v>46</v>
      </c>
      <c r="B19" s="23" t="s">
        <v>18</v>
      </c>
      <c r="C19" s="23" t="s">
        <v>22</v>
      </c>
      <c r="D19" s="24" t="s">
        <v>21</v>
      </c>
      <c r="E19" s="24" t="s">
        <v>23</v>
      </c>
      <c r="F19" s="25" t="s">
        <v>20</v>
      </c>
      <c r="G19" s="25" t="s">
        <v>24</v>
      </c>
      <c r="H19" s="26" t="s">
        <v>19</v>
      </c>
      <c r="I19" s="59" t="s">
        <v>25</v>
      </c>
    </row>
    <row r="20" spans="1:9">
      <c r="A20" s="60">
        <v>43130</v>
      </c>
      <c r="B20" s="61">
        <v>30</v>
      </c>
      <c r="C20" s="61">
        <v>30</v>
      </c>
      <c r="D20" s="61">
        <v>30</v>
      </c>
      <c r="E20" s="61">
        <v>30</v>
      </c>
      <c r="F20" s="61">
        <v>30</v>
      </c>
      <c r="G20" s="61">
        <v>30</v>
      </c>
      <c r="H20" s="61">
        <v>30</v>
      </c>
      <c r="I20" s="62">
        <v>30</v>
      </c>
    </row>
    <row r="21" spans="1:9">
      <c r="A21" s="60">
        <v>43131</v>
      </c>
      <c r="B21" s="61">
        <v>30</v>
      </c>
      <c r="C21" s="61">
        <v>30</v>
      </c>
      <c r="D21" s="61">
        <v>30</v>
      </c>
      <c r="E21" s="61">
        <v>30</v>
      </c>
      <c r="F21" s="61">
        <v>30</v>
      </c>
      <c r="G21" s="61">
        <v>30</v>
      </c>
      <c r="H21" s="61">
        <v>30</v>
      </c>
      <c r="I21" s="62">
        <v>30</v>
      </c>
    </row>
    <row r="22" spans="1:9">
      <c r="A22" s="60">
        <v>43133</v>
      </c>
      <c r="B22" s="61">
        <v>30</v>
      </c>
      <c r="C22" s="61">
        <v>30</v>
      </c>
      <c r="D22" s="61">
        <v>30</v>
      </c>
      <c r="E22" s="61">
        <v>30</v>
      </c>
      <c r="F22" s="61">
        <v>30</v>
      </c>
      <c r="G22" s="61">
        <v>30</v>
      </c>
      <c r="H22" s="61">
        <v>30</v>
      </c>
      <c r="I22" s="62">
        <v>30</v>
      </c>
    </row>
    <row r="23" spans="1:9">
      <c r="A23" s="60">
        <v>43136</v>
      </c>
      <c r="B23" s="61">
        <v>30</v>
      </c>
      <c r="C23" s="61">
        <v>30</v>
      </c>
      <c r="D23" s="61">
        <v>30</v>
      </c>
      <c r="E23" s="61">
        <v>29</v>
      </c>
      <c r="F23" s="61">
        <v>30</v>
      </c>
      <c r="G23" s="61">
        <v>30</v>
      </c>
      <c r="H23" s="61">
        <v>29</v>
      </c>
      <c r="I23" s="62">
        <v>30</v>
      </c>
    </row>
    <row r="24" spans="1:9">
      <c r="A24" s="60">
        <v>43139</v>
      </c>
      <c r="B24" s="61">
        <v>30</v>
      </c>
      <c r="C24" s="61">
        <v>30</v>
      </c>
      <c r="D24" s="61">
        <v>30</v>
      </c>
      <c r="E24" s="61">
        <v>29</v>
      </c>
      <c r="F24" s="61">
        <v>30</v>
      </c>
      <c r="G24" s="61">
        <v>30</v>
      </c>
      <c r="H24" s="61">
        <v>29</v>
      </c>
      <c r="I24" s="62">
        <v>30</v>
      </c>
    </row>
    <row r="25" spans="1:9">
      <c r="A25" s="60">
        <v>43143</v>
      </c>
      <c r="B25" s="61">
        <v>29</v>
      </c>
      <c r="C25" s="61">
        <v>29</v>
      </c>
      <c r="D25" s="61">
        <v>29</v>
      </c>
      <c r="E25" s="61">
        <v>29</v>
      </c>
      <c r="F25" s="61">
        <v>28</v>
      </c>
      <c r="G25" s="61">
        <v>22</v>
      </c>
      <c r="H25" s="61">
        <v>28</v>
      </c>
      <c r="I25" s="62">
        <v>28</v>
      </c>
    </row>
    <row r="26" spans="1:9">
      <c r="A26" s="60">
        <v>43147</v>
      </c>
      <c r="B26" s="61">
        <v>28</v>
      </c>
      <c r="C26" s="61">
        <v>28</v>
      </c>
      <c r="D26" s="61">
        <v>29</v>
      </c>
      <c r="E26" s="61">
        <v>26</v>
      </c>
      <c r="F26" s="61">
        <v>25</v>
      </c>
      <c r="G26" s="61">
        <v>27</v>
      </c>
      <c r="H26" s="61">
        <v>27</v>
      </c>
      <c r="I26" s="62">
        <v>27</v>
      </c>
    </row>
    <row r="27" spans="1:9">
      <c r="A27" s="60">
        <v>43151</v>
      </c>
      <c r="B27" s="61">
        <v>27</v>
      </c>
      <c r="C27" s="61">
        <v>27</v>
      </c>
      <c r="D27" s="61">
        <v>28</v>
      </c>
      <c r="E27" s="61">
        <v>26</v>
      </c>
      <c r="F27" s="61">
        <v>25</v>
      </c>
      <c r="G27" s="61">
        <v>15</v>
      </c>
      <c r="H27" s="61">
        <v>23</v>
      </c>
      <c r="I27" s="62">
        <v>25</v>
      </c>
    </row>
    <row r="28" spans="1:9">
      <c r="A28" s="60">
        <v>43154</v>
      </c>
      <c r="B28" s="61">
        <v>26</v>
      </c>
      <c r="C28" s="61">
        <v>26</v>
      </c>
      <c r="D28" s="61">
        <v>27</v>
      </c>
      <c r="E28" s="61">
        <v>26</v>
      </c>
      <c r="F28" s="61">
        <v>22</v>
      </c>
      <c r="G28" s="61">
        <v>14</v>
      </c>
      <c r="H28" s="61">
        <v>23</v>
      </c>
      <c r="I28" s="62">
        <v>25</v>
      </c>
    </row>
    <row r="29" spans="1:9">
      <c r="A29" s="60">
        <v>43164</v>
      </c>
      <c r="B29" s="61">
        <v>5</v>
      </c>
      <c r="C29" s="61">
        <v>10</v>
      </c>
      <c r="D29" s="61">
        <v>22</v>
      </c>
      <c r="E29" s="61">
        <v>20</v>
      </c>
      <c r="F29" s="61">
        <v>2</v>
      </c>
      <c r="G29" s="61">
        <v>2</v>
      </c>
      <c r="H29" s="63"/>
      <c r="I29" s="64"/>
    </row>
    <row r="30" spans="1:9">
      <c r="A30" s="60">
        <v>43167</v>
      </c>
      <c r="B30" s="61">
        <v>5</v>
      </c>
      <c r="C30" s="61">
        <v>10</v>
      </c>
      <c r="D30" s="61">
        <v>22</v>
      </c>
      <c r="E30" s="61">
        <v>20</v>
      </c>
      <c r="F30" s="61">
        <v>2</v>
      </c>
      <c r="G30" s="61">
        <v>2</v>
      </c>
      <c r="H30" s="63"/>
      <c r="I30" s="64"/>
    </row>
    <row r="31" spans="1:9">
      <c r="A31" s="60">
        <v>43171</v>
      </c>
      <c r="B31" s="61">
        <v>4</v>
      </c>
      <c r="C31" s="61">
        <v>8</v>
      </c>
      <c r="D31" s="61">
        <v>21</v>
      </c>
      <c r="E31" s="61">
        <v>20</v>
      </c>
      <c r="F31" s="61">
        <v>1</v>
      </c>
      <c r="G31" s="61">
        <v>2</v>
      </c>
      <c r="H31" s="63"/>
      <c r="I31" s="64"/>
    </row>
    <row r="32" spans="1:9">
      <c r="A32" s="60">
        <v>43178</v>
      </c>
      <c r="B32" s="61">
        <v>2</v>
      </c>
      <c r="C32" s="61">
        <v>8</v>
      </c>
      <c r="D32" s="61">
        <v>16</v>
      </c>
      <c r="E32" s="61">
        <v>12</v>
      </c>
      <c r="F32" s="63"/>
      <c r="G32" s="61">
        <v>2</v>
      </c>
      <c r="H32" s="63"/>
      <c r="I32" s="64"/>
    </row>
    <row r="33" spans="1:9" ht="15" thickBot="1">
      <c r="A33" s="65">
        <v>43185</v>
      </c>
      <c r="B33" s="66"/>
      <c r="C33" s="66"/>
      <c r="D33" s="66"/>
      <c r="E33" s="66"/>
      <c r="F33" s="66"/>
      <c r="G33" s="66"/>
      <c r="H33" s="66"/>
      <c r="I33" s="67"/>
    </row>
  </sheetData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"/>
  <sheetViews>
    <sheetView topLeftCell="B103" zoomScale="125" zoomScaleNormal="125" zoomScalePageLayoutView="125" workbookViewId="0">
      <selection activeCell="N106" sqref="N106:N119"/>
    </sheetView>
  </sheetViews>
  <sheetFormatPr baseColWidth="10" defaultRowHeight="14" x14ac:dyDescent="0"/>
  <cols>
    <col min="4" max="4" width="12.6640625" customWidth="1"/>
    <col min="6" max="6" width="12" customWidth="1"/>
    <col min="8" max="8" width="13.1640625" customWidth="1"/>
    <col min="10" max="10" width="13" customWidth="1"/>
    <col min="12" max="12" width="14.5" customWidth="1"/>
    <col min="14" max="14" width="13.83203125" customWidth="1"/>
    <col min="16" max="16" width="14.1640625" customWidth="1"/>
    <col min="18" max="18" width="13.1640625" customWidth="1"/>
  </cols>
  <sheetData>
    <row r="1" spans="1:27" ht="15" thickBot="1">
      <c r="A1" s="69" t="s">
        <v>66</v>
      </c>
      <c r="B1" s="77"/>
      <c r="T1" t="s">
        <v>80</v>
      </c>
    </row>
    <row r="2" spans="1:27" ht="15">
      <c r="A2" s="70" t="s">
        <v>46</v>
      </c>
      <c r="B2" s="78" t="s">
        <v>70</v>
      </c>
      <c r="C2" s="71" t="s">
        <v>18</v>
      </c>
      <c r="D2" s="23" t="s">
        <v>73</v>
      </c>
      <c r="E2" s="71" t="s">
        <v>22</v>
      </c>
      <c r="F2" s="23" t="s">
        <v>72</v>
      </c>
      <c r="G2" s="72" t="s">
        <v>21</v>
      </c>
      <c r="H2" s="24" t="s">
        <v>74</v>
      </c>
      <c r="I2" s="72" t="s">
        <v>23</v>
      </c>
      <c r="J2" s="24" t="s">
        <v>75</v>
      </c>
      <c r="K2" s="73" t="s">
        <v>20</v>
      </c>
      <c r="L2" s="25" t="s">
        <v>76</v>
      </c>
      <c r="M2" s="73" t="s">
        <v>24</v>
      </c>
      <c r="N2" s="25" t="s">
        <v>77</v>
      </c>
      <c r="O2" s="74" t="s">
        <v>19</v>
      </c>
      <c r="P2" s="26" t="s">
        <v>78</v>
      </c>
      <c r="Q2" s="79" t="s">
        <v>25</v>
      </c>
      <c r="R2" s="26" t="s">
        <v>79</v>
      </c>
      <c r="T2" s="71" t="s">
        <v>18</v>
      </c>
      <c r="U2" s="71" t="s">
        <v>22</v>
      </c>
      <c r="V2" s="72" t="s">
        <v>21</v>
      </c>
      <c r="W2" s="72" t="s">
        <v>23</v>
      </c>
      <c r="X2" s="73" t="s">
        <v>20</v>
      </c>
      <c r="Y2" s="73" t="s">
        <v>24</v>
      </c>
      <c r="Z2" s="74" t="s">
        <v>19</v>
      </c>
      <c r="AA2" s="79" t="s">
        <v>25</v>
      </c>
    </row>
    <row r="3" spans="1:27">
      <c r="A3" s="9">
        <v>43812</v>
      </c>
      <c r="B3" s="83">
        <v>1</v>
      </c>
      <c r="C3" s="7">
        <v>30</v>
      </c>
      <c r="D3" s="7">
        <v>0</v>
      </c>
      <c r="E3" s="7">
        <v>30</v>
      </c>
      <c r="F3" s="7">
        <v>0</v>
      </c>
      <c r="G3" s="7">
        <v>30</v>
      </c>
      <c r="H3" s="7">
        <v>0</v>
      </c>
      <c r="I3" s="7">
        <v>30</v>
      </c>
      <c r="J3" s="7">
        <v>0</v>
      </c>
      <c r="K3" s="7">
        <v>30</v>
      </c>
      <c r="L3" s="7">
        <v>0</v>
      </c>
      <c r="M3" s="7">
        <v>30</v>
      </c>
      <c r="N3" s="7">
        <v>0</v>
      </c>
      <c r="O3" s="7">
        <v>30</v>
      </c>
      <c r="P3" s="7">
        <v>0</v>
      </c>
      <c r="Q3" s="81">
        <v>30</v>
      </c>
      <c r="R3" s="7">
        <v>0</v>
      </c>
      <c r="T3">
        <f t="shared" ref="T3:T29" si="0">$B3*D3</f>
        <v>0</v>
      </c>
      <c r="U3">
        <f t="shared" ref="U3:U29" si="1">$B3*F3</f>
        <v>0</v>
      </c>
      <c r="V3">
        <f>$B3*L3</f>
        <v>0</v>
      </c>
      <c r="W3">
        <f>$B3*N3</f>
        <v>0</v>
      </c>
      <c r="X3">
        <f>$B3*L3</f>
        <v>0</v>
      </c>
      <c r="Y3">
        <f>$B3*N3</f>
        <v>0</v>
      </c>
      <c r="Z3">
        <f>$B3*P3</f>
        <v>0</v>
      </c>
      <c r="AA3">
        <f>$B3*R3</f>
        <v>0</v>
      </c>
    </row>
    <row r="4" spans="1:27">
      <c r="A4" s="9">
        <v>43815</v>
      </c>
      <c r="B4" s="83">
        <f t="shared" ref="B4:B29" si="2">(A4-$A$3)-((A4-A3)/2) + 1</f>
        <v>2.5</v>
      </c>
      <c r="C4" s="7">
        <v>30</v>
      </c>
      <c r="D4" s="7">
        <f t="shared" ref="D4:D29" si="3">C3-C4</f>
        <v>0</v>
      </c>
      <c r="E4" s="7">
        <v>30</v>
      </c>
      <c r="F4" s="7">
        <f t="shared" ref="F4:F29" si="4">E3-E4</f>
        <v>0</v>
      </c>
      <c r="G4" s="7">
        <v>30</v>
      </c>
      <c r="H4" s="7">
        <f t="shared" ref="H4:H29" si="5">G3-G4</f>
        <v>0</v>
      </c>
      <c r="I4" s="7">
        <v>30</v>
      </c>
      <c r="J4" s="7">
        <f>I3-I4</f>
        <v>0</v>
      </c>
      <c r="K4" s="7">
        <v>30</v>
      </c>
      <c r="L4" s="7">
        <f>K3-K4</f>
        <v>0</v>
      </c>
      <c r="M4" s="7">
        <v>30</v>
      </c>
      <c r="N4" s="7">
        <f>M3-M4</f>
        <v>0</v>
      </c>
      <c r="O4" s="7">
        <v>30</v>
      </c>
      <c r="P4" s="7">
        <f>O3-O4</f>
        <v>0</v>
      </c>
      <c r="Q4" s="81">
        <v>30</v>
      </c>
      <c r="R4" s="7">
        <f>Q3-Q4</f>
        <v>0</v>
      </c>
      <c r="T4">
        <f t="shared" si="0"/>
        <v>0</v>
      </c>
      <c r="U4">
        <f t="shared" si="1"/>
        <v>0</v>
      </c>
      <c r="V4">
        <f t="shared" ref="V4:V29" si="6">$B4*H4</f>
        <v>0</v>
      </c>
      <c r="W4">
        <f>$B4*J4</f>
        <v>0</v>
      </c>
      <c r="X4">
        <f t="shared" ref="X4:X29" si="7">$B4*L4</f>
        <v>0</v>
      </c>
      <c r="Y4">
        <f t="shared" ref="Y4:Y29" si="8">$B4*N4</f>
        <v>0</v>
      </c>
      <c r="Z4">
        <f t="shared" ref="Z4:Z29" si="9">$B4*P4</f>
        <v>0</v>
      </c>
      <c r="AA4">
        <f t="shared" ref="AA4:AA29" si="10">$B4*R4</f>
        <v>0</v>
      </c>
    </row>
    <row r="5" spans="1:27">
      <c r="A5" s="9">
        <v>43817</v>
      </c>
      <c r="B5" s="83">
        <f t="shared" si="2"/>
        <v>5</v>
      </c>
      <c r="C5" s="7">
        <v>30</v>
      </c>
      <c r="D5" s="7">
        <f t="shared" si="3"/>
        <v>0</v>
      </c>
      <c r="E5" s="7">
        <v>29</v>
      </c>
      <c r="F5" s="7">
        <f t="shared" si="4"/>
        <v>1</v>
      </c>
      <c r="G5" s="7">
        <v>30</v>
      </c>
      <c r="H5" s="7">
        <f t="shared" si="5"/>
        <v>0</v>
      </c>
      <c r="I5" s="7">
        <v>30</v>
      </c>
      <c r="J5" s="7">
        <f t="shared" ref="J5:J29" si="11">I4-I5</f>
        <v>0</v>
      </c>
      <c r="K5" s="7">
        <v>30</v>
      </c>
      <c r="L5" s="7">
        <f t="shared" ref="L5:L29" si="12">K4-K5</f>
        <v>0</v>
      </c>
      <c r="M5" s="7">
        <v>29</v>
      </c>
      <c r="N5" s="7">
        <f t="shared" ref="N5:N29" si="13">M4-M5</f>
        <v>1</v>
      </c>
      <c r="O5" s="7">
        <v>30</v>
      </c>
      <c r="P5" s="7">
        <f t="shared" ref="P5:P29" si="14">O4-O5</f>
        <v>0</v>
      </c>
      <c r="Q5" s="81">
        <v>30</v>
      </c>
      <c r="R5" s="7">
        <f t="shared" ref="R5:R29" si="15">Q4-Q5</f>
        <v>0</v>
      </c>
      <c r="T5">
        <f t="shared" si="0"/>
        <v>0</v>
      </c>
      <c r="U5">
        <f t="shared" si="1"/>
        <v>5</v>
      </c>
      <c r="V5">
        <f t="shared" si="6"/>
        <v>0</v>
      </c>
      <c r="W5">
        <f t="shared" ref="W5:W29" si="16">$B5*J5</f>
        <v>0</v>
      </c>
      <c r="X5">
        <f t="shared" si="7"/>
        <v>0</v>
      </c>
      <c r="Y5">
        <f t="shared" si="8"/>
        <v>5</v>
      </c>
      <c r="Z5">
        <f t="shared" si="9"/>
        <v>0</v>
      </c>
      <c r="AA5">
        <f t="shared" si="10"/>
        <v>0</v>
      </c>
    </row>
    <row r="6" spans="1:27">
      <c r="A6" s="9">
        <v>43819</v>
      </c>
      <c r="B6" s="83">
        <f t="shared" si="2"/>
        <v>7</v>
      </c>
      <c r="C6" s="7">
        <v>30</v>
      </c>
      <c r="D6" s="7">
        <f t="shared" si="3"/>
        <v>0</v>
      </c>
      <c r="E6" s="7">
        <v>29</v>
      </c>
      <c r="F6" s="7">
        <f t="shared" si="4"/>
        <v>0</v>
      </c>
      <c r="G6" s="7">
        <v>30</v>
      </c>
      <c r="H6" s="7">
        <f t="shared" si="5"/>
        <v>0</v>
      </c>
      <c r="I6" s="7">
        <v>30</v>
      </c>
      <c r="J6" s="7">
        <f t="shared" si="11"/>
        <v>0</v>
      </c>
      <c r="K6" s="7">
        <v>30</v>
      </c>
      <c r="L6" s="7">
        <f t="shared" si="12"/>
        <v>0</v>
      </c>
      <c r="M6" s="7">
        <v>29</v>
      </c>
      <c r="N6" s="7">
        <f t="shared" si="13"/>
        <v>0</v>
      </c>
      <c r="O6" s="7">
        <v>30</v>
      </c>
      <c r="P6" s="7">
        <f t="shared" si="14"/>
        <v>0</v>
      </c>
      <c r="Q6" s="81">
        <v>29</v>
      </c>
      <c r="R6" s="7">
        <f t="shared" si="15"/>
        <v>1</v>
      </c>
      <c r="T6">
        <f t="shared" si="0"/>
        <v>0</v>
      </c>
      <c r="U6">
        <f t="shared" si="1"/>
        <v>0</v>
      </c>
      <c r="V6">
        <f t="shared" si="6"/>
        <v>0</v>
      </c>
      <c r="W6">
        <f t="shared" si="1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7</v>
      </c>
    </row>
    <row r="7" spans="1:27">
      <c r="A7" s="9">
        <v>43822</v>
      </c>
      <c r="B7" s="83">
        <f t="shared" si="2"/>
        <v>9.5</v>
      </c>
      <c r="C7" s="7">
        <v>30</v>
      </c>
      <c r="D7" s="7">
        <f t="shared" si="3"/>
        <v>0</v>
      </c>
      <c r="E7" s="7">
        <v>29</v>
      </c>
      <c r="F7" s="7">
        <f t="shared" si="4"/>
        <v>0</v>
      </c>
      <c r="G7" s="7">
        <v>30</v>
      </c>
      <c r="H7" s="7">
        <f t="shared" si="5"/>
        <v>0</v>
      </c>
      <c r="I7" s="7">
        <v>30</v>
      </c>
      <c r="J7" s="7">
        <f t="shared" si="11"/>
        <v>0</v>
      </c>
      <c r="K7" s="7">
        <v>30</v>
      </c>
      <c r="L7" s="7">
        <f t="shared" si="12"/>
        <v>0</v>
      </c>
      <c r="M7" s="7">
        <v>29</v>
      </c>
      <c r="N7" s="7">
        <f t="shared" si="13"/>
        <v>0</v>
      </c>
      <c r="O7" s="7">
        <v>30</v>
      </c>
      <c r="P7" s="7">
        <f t="shared" si="14"/>
        <v>0</v>
      </c>
      <c r="Q7" s="81">
        <v>29</v>
      </c>
      <c r="R7" s="7">
        <f t="shared" si="15"/>
        <v>0</v>
      </c>
      <c r="T7">
        <f t="shared" si="0"/>
        <v>0</v>
      </c>
      <c r="U7">
        <f t="shared" si="1"/>
        <v>0</v>
      </c>
      <c r="V7">
        <f t="shared" si="6"/>
        <v>0</v>
      </c>
      <c r="W7">
        <f t="shared" si="1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</row>
    <row r="8" spans="1:27">
      <c r="A8" s="9">
        <v>43826</v>
      </c>
      <c r="B8" s="83">
        <f t="shared" si="2"/>
        <v>13</v>
      </c>
      <c r="C8" s="7">
        <v>30</v>
      </c>
      <c r="D8" s="7">
        <f t="shared" si="3"/>
        <v>0</v>
      </c>
      <c r="E8" s="7">
        <v>29</v>
      </c>
      <c r="F8" s="7">
        <f t="shared" si="4"/>
        <v>0</v>
      </c>
      <c r="G8" s="7">
        <v>30</v>
      </c>
      <c r="H8" s="7">
        <f t="shared" si="5"/>
        <v>0</v>
      </c>
      <c r="I8" s="7">
        <v>30</v>
      </c>
      <c r="J8" s="7">
        <f t="shared" si="11"/>
        <v>0</v>
      </c>
      <c r="K8" s="7">
        <v>30</v>
      </c>
      <c r="L8" s="7">
        <f t="shared" si="12"/>
        <v>0</v>
      </c>
      <c r="M8" s="7">
        <v>29</v>
      </c>
      <c r="N8" s="7">
        <f t="shared" si="13"/>
        <v>0</v>
      </c>
      <c r="O8" s="7">
        <v>29</v>
      </c>
      <c r="P8" s="7">
        <f t="shared" si="14"/>
        <v>1</v>
      </c>
      <c r="Q8" s="81">
        <v>29</v>
      </c>
      <c r="R8" s="7">
        <f t="shared" si="15"/>
        <v>0</v>
      </c>
      <c r="T8">
        <f t="shared" si="0"/>
        <v>0</v>
      </c>
      <c r="U8">
        <f t="shared" si="1"/>
        <v>0</v>
      </c>
      <c r="V8">
        <f t="shared" si="6"/>
        <v>0</v>
      </c>
      <c r="W8">
        <f t="shared" si="16"/>
        <v>0</v>
      </c>
      <c r="X8">
        <f t="shared" si="7"/>
        <v>0</v>
      </c>
      <c r="Y8">
        <f t="shared" si="8"/>
        <v>0</v>
      </c>
      <c r="Z8">
        <f t="shared" si="9"/>
        <v>13</v>
      </c>
      <c r="AA8">
        <f t="shared" si="10"/>
        <v>0</v>
      </c>
    </row>
    <row r="9" spans="1:27">
      <c r="A9" s="9">
        <v>43829</v>
      </c>
      <c r="B9" s="83">
        <f t="shared" si="2"/>
        <v>16.5</v>
      </c>
      <c r="C9" s="7">
        <v>29</v>
      </c>
      <c r="D9" s="7">
        <f t="shared" si="3"/>
        <v>1</v>
      </c>
      <c r="E9" s="7">
        <v>29</v>
      </c>
      <c r="F9" s="7">
        <f t="shared" si="4"/>
        <v>0</v>
      </c>
      <c r="G9" s="7">
        <v>30</v>
      </c>
      <c r="H9" s="7">
        <f t="shared" si="5"/>
        <v>0</v>
      </c>
      <c r="I9" s="7">
        <v>30</v>
      </c>
      <c r="J9" s="7">
        <f t="shared" si="11"/>
        <v>0</v>
      </c>
      <c r="K9" s="7">
        <v>30</v>
      </c>
      <c r="L9" s="7">
        <f t="shared" si="12"/>
        <v>0</v>
      </c>
      <c r="M9" s="7">
        <v>29</v>
      </c>
      <c r="N9" s="7">
        <f t="shared" si="13"/>
        <v>0</v>
      </c>
      <c r="O9" s="7">
        <v>29</v>
      </c>
      <c r="P9" s="7">
        <f t="shared" si="14"/>
        <v>0</v>
      </c>
      <c r="Q9" s="81">
        <v>29</v>
      </c>
      <c r="R9" s="7">
        <f t="shared" si="15"/>
        <v>0</v>
      </c>
      <c r="T9">
        <f t="shared" si="0"/>
        <v>16.5</v>
      </c>
      <c r="U9">
        <f t="shared" si="1"/>
        <v>0</v>
      </c>
      <c r="V9">
        <f t="shared" si="6"/>
        <v>0</v>
      </c>
      <c r="W9">
        <f t="shared" si="1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</row>
    <row r="10" spans="1:27">
      <c r="A10" s="9">
        <v>43836</v>
      </c>
      <c r="B10" s="83">
        <f t="shared" si="2"/>
        <v>21.5</v>
      </c>
      <c r="C10" s="7">
        <v>28</v>
      </c>
      <c r="D10" s="7">
        <f t="shared" si="3"/>
        <v>1</v>
      </c>
      <c r="E10" s="7">
        <v>29</v>
      </c>
      <c r="F10" s="7">
        <f t="shared" si="4"/>
        <v>0</v>
      </c>
      <c r="G10" s="7">
        <v>30</v>
      </c>
      <c r="H10" s="7">
        <f t="shared" si="5"/>
        <v>0</v>
      </c>
      <c r="I10" s="7">
        <v>29</v>
      </c>
      <c r="J10" s="7">
        <f t="shared" si="11"/>
        <v>1</v>
      </c>
      <c r="K10" s="7">
        <v>30</v>
      </c>
      <c r="L10" s="7">
        <f t="shared" si="12"/>
        <v>0</v>
      </c>
      <c r="M10" s="7">
        <v>29</v>
      </c>
      <c r="N10" s="7">
        <f t="shared" si="13"/>
        <v>0</v>
      </c>
      <c r="O10" s="7">
        <v>26</v>
      </c>
      <c r="P10" s="7">
        <f t="shared" si="14"/>
        <v>3</v>
      </c>
      <c r="Q10" s="81">
        <v>29</v>
      </c>
      <c r="R10" s="7">
        <f t="shared" si="15"/>
        <v>0</v>
      </c>
      <c r="S10" s="85"/>
      <c r="T10">
        <f t="shared" si="0"/>
        <v>21.5</v>
      </c>
      <c r="U10">
        <f t="shared" si="1"/>
        <v>0</v>
      </c>
      <c r="V10">
        <f t="shared" si="6"/>
        <v>0</v>
      </c>
      <c r="W10">
        <f t="shared" si="16"/>
        <v>21.5</v>
      </c>
      <c r="X10">
        <f t="shared" si="7"/>
        <v>0</v>
      </c>
      <c r="Y10">
        <f t="shared" si="8"/>
        <v>0</v>
      </c>
      <c r="Z10">
        <f t="shared" si="9"/>
        <v>64.5</v>
      </c>
      <c r="AA10">
        <f t="shared" si="10"/>
        <v>0</v>
      </c>
    </row>
    <row r="11" spans="1:27">
      <c r="A11" s="9">
        <v>43840</v>
      </c>
      <c r="B11" s="83">
        <f t="shared" si="2"/>
        <v>27</v>
      </c>
      <c r="C11" s="7">
        <v>28</v>
      </c>
      <c r="D11" s="7">
        <f t="shared" si="3"/>
        <v>0</v>
      </c>
      <c r="E11" s="7">
        <v>29</v>
      </c>
      <c r="F11" s="7">
        <f t="shared" si="4"/>
        <v>0</v>
      </c>
      <c r="G11" s="7">
        <v>30</v>
      </c>
      <c r="H11" s="7">
        <f t="shared" si="5"/>
        <v>0</v>
      </c>
      <c r="I11" s="7">
        <v>29</v>
      </c>
      <c r="J11" s="7">
        <f t="shared" si="11"/>
        <v>0</v>
      </c>
      <c r="K11" s="7">
        <v>30</v>
      </c>
      <c r="L11" s="7">
        <f t="shared" si="12"/>
        <v>0</v>
      </c>
      <c r="M11" s="7">
        <v>29</v>
      </c>
      <c r="N11" s="7">
        <f t="shared" si="13"/>
        <v>0</v>
      </c>
      <c r="O11" s="7">
        <v>25</v>
      </c>
      <c r="P11" s="7">
        <f t="shared" si="14"/>
        <v>1</v>
      </c>
      <c r="Q11" s="81">
        <v>29</v>
      </c>
      <c r="R11" s="7">
        <f t="shared" si="15"/>
        <v>0</v>
      </c>
      <c r="T11">
        <f t="shared" si="0"/>
        <v>0</v>
      </c>
      <c r="U11">
        <f t="shared" si="1"/>
        <v>0</v>
      </c>
      <c r="V11">
        <f t="shared" si="6"/>
        <v>0</v>
      </c>
      <c r="W11">
        <f t="shared" si="16"/>
        <v>0</v>
      </c>
      <c r="X11">
        <f t="shared" si="7"/>
        <v>0</v>
      </c>
      <c r="Y11">
        <f t="shared" si="8"/>
        <v>0</v>
      </c>
      <c r="Z11">
        <f t="shared" si="9"/>
        <v>27</v>
      </c>
      <c r="AA11">
        <f t="shared" si="10"/>
        <v>0</v>
      </c>
    </row>
    <row r="12" spans="1:27">
      <c r="A12" s="9">
        <v>43843</v>
      </c>
      <c r="B12" s="83">
        <f t="shared" si="2"/>
        <v>30.5</v>
      </c>
      <c r="C12" s="7">
        <v>28</v>
      </c>
      <c r="D12" s="7">
        <f t="shared" si="3"/>
        <v>0</v>
      </c>
      <c r="E12" s="7">
        <v>28</v>
      </c>
      <c r="F12" s="7">
        <f t="shared" si="4"/>
        <v>1</v>
      </c>
      <c r="G12" s="7">
        <v>30</v>
      </c>
      <c r="H12" s="7">
        <f t="shared" si="5"/>
        <v>0</v>
      </c>
      <c r="I12" s="7">
        <v>28</v>
      </c>
      <c r="J12" s="7">
        <f t="shared" si="11"/>
        <v>1</v>
      </c>
      <c r="K12" s="7">
        <v>30</v>
      </c>
      <c r="L12" s="7">
        <f t="shared" si="12"/>
        <v>0</v>
      </c>
      <c r="M12" s="7">
        <v>28</v>
      </c>
      <c r="N12" s="7">
        <f t="shared" si="13"/>
        <v>1</v>
      </c>
      <c r="O12" s="7">
        <v>24</v>
      </c>
      <c r="P12" s="7">
        <f t="shared" si="14"/>
        <v>1</v>
      </c>
      <c r="Q12" s="81">
        <v>28</v>
      </c>
      <c r="R12" s="7">
        <f t="shared" si="15"/>
        <v>1</v>
      </c>
      <c r="T12">
        <f t="shared" si="0"/>
        <v>0</v>
      </c>
      <c r="U12">
        <f t="shared" si="1"/>
        <v>30.5</v>
      </c>
      <c r="V12">
        <f t="shared" si="6"/>
        <v>0</v>
      </c>
      <c r="W12">
        <f t="shared" si="16"/>
        <v>30.5</v>
      </c>
      <c r="X12">
        <f t="shared" si="7"/>
        <v>0</v>
      </c>
      <c r="Y12">
        <f t="shared" si="8"/>
        <v>30.5</v>
      </c>
      <c r="Z12">
        <f t="shared" si="9"/>
        <v>30.5</v>
      </c>
      <c r="AA12">
        <f t="shared" si="10"/>
        <v>30.5</v>
      </c>
    </row>
    <row r="13" spans="1:27">
      <c r="A13" s="9">
        <v>43845</v>
      </c>
      <c r="B13" s="83">
        <f t="shared" si="2"/>
        <v>33</v>
      </c>
      <c r="C13" s="7">
        <v>27</v>
      </c>
      <c r="D13" s="7">
        <f t="shared" si="3"/>
        <v>1</v>
      </c>
      <c r="E13" s="7">
        <v>28</v>
      </c>
      <c r="F13" s="7">
        <f t="shared" si="4"/>
        <v>0</v>
      </c>
      <c r="G13" s="7">
        <v>30</v>
      </c>
      <c r="H13" s="7">
        <f t="shared" si="5"/>
        <v>0</v>
      </c>
      <c r="I13" s="7">
        <v>27</v>
      </c>
      <c r="J13" s="7">
        <f t="shared" si="11"/>
        <v>1</v>
      </c>
      <c r="K13" s="7">
        <v>30</v>
      </c>
      <c r="L13" s="7">
        <f t="shared" si="12"/>
        <v>0</v>
      </c>
      <c r="M13" s="7">
        <v>28</v>
      </c>
      <c r="N13" s="7">
        <f t="shared" si="13"/>
        <v>0</v>
      </c>
      <c r="O13" s="7">
        <v>24</v>
      </c>
      <c r="P13" s="7">
        <f t="shared" si="14"/>
        <v>0</v>
      </c>
      <c r="Q13" s="81">
        <v>27</v>
      </c>
      <c r="R13" s="7">
        <f t="shared" si="15"/>
        <v>1</v>
      </c>
      <c r="T13">
        <f t="shared" si="0"/>
        <v>33</v>
      </c>
      <c r="U13">
        <f t="shared" si="1"/>
        <v>0</v>
      </c>
      <c r="V13">
        <f t="shared" si="6"/>
        <v>0</v>
      </c>
      <c r="W13">
        <f t="shared" si="16"/>
        <v>33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33</v>
      </c>
    </row>
    <row r="14" spans="1:27">
      <c r="A14" s="9">
        <v>43847</v>
      </c>
      <c r="B14" s="83">
        <f t="shared" si="2"/>
        <v>35</v>
      </c>
      <c r="C14" s="7">
        <v>27</v>
      </c>
      <c r="D14" s="7">
        <f t="shared" si="3"/>
        <v>0</v>
      </c>
      <c r="E14" s="7">
        <v>28</v>
      </c>
      <c r="F14" s="7">
        <f t="shared" si="4"/>
        <v>0</v>
      </c>
      <c r="G14" s="7">
        <v>30</v>
      </c>
      <c r="H14" s="7">
        <f t="shared" si="5"/>
        <v>0</v>
      </c>
      <c r="I14" s="7">
        <v>27</v>
      </c>
      <c r="J14" s="7">
        <f t="shared" si="11"/>
        <v>0</v>
      </c>
      <c r="K14" s="7">
        <v>30</v>
      </c>
      <c r="L14" s="7">
        <f t="shared" si="12"/>
        <v>0</v>
      </c>
      <c r="M14" s="7">
        <v>28</v>
      </c>
      <c r="N14" s="7">
        <f t="shared" si="13"/>
        <v>0</v>
      </c>
      <c r="O14" s="7">
        <v>24</v>
      </c>
      <c r="P14" s="7">
        <f t="shared" si="14"/>
        <v>0</v>
      </c>
      <c r="Q14" s="81">
        <v>26</v>
      </c>
      <c r="R14" s="7">
        <f t="shared" si="15"/>
        <v>1</v>
      </c>
      <c r="T14">
        <f t="shared" si="0"/>
        <v>0</v>
      </c>
      <c r="U14">
        <f t="shared" si="1"/>
        <v>0</v>
      </c>
      <c r="V14">
        <f t="shared" si="6"/>
        <v>0</v>
      </c>
      <c r="W14">
        <f t="shared" si="1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35</v>
      </c>
    </row>
    <row r="15" spans="1:27">
      <c r="A15" s="9">
        <v>43851</v>
      </c>
      <c r="B15" s="83">
        <f t="shared" si="2"/>
        <v>38</v>
      </c>
      <c r="C15" s="7">
        <v>27</v>
      </c>
      <c r="D15" s="7">
        <f t="shared" si="3"/>
        <v>0</v>
      </c>
      <c r="E15" s="7">
        <v>24</v>
      </c>
      <c r="F15" s="7">
        <f t="shared" si="4"/>
        <v>4</v>
      </c>
      <c r="G15" s="7">
        <v>27</v>
      </c>
      <c r="H15" s="7">
        <f t="shared" si="5"/>
        <v>3</v>
      </c>
      <c r="I15" s="7">
        <v>26</v>
      </c>
      <c r="J15" s="7">
        <f t="shared" si="11"/>
        <v>1</v>
      </c>
      <c r="K15" s="7">
        <v>28</v>
      </c>
      <c r="L15" s="7">
        <f t="shared" si="12"/>
        <v>2</v>
      </c>
      <c r="M15" s="7">
        <v>26</v>
      </c>
      <c r="N15" s="7">
        <f t="shared" si="13"/>
        <v>2</v>
      </c>
      <c r="O15" s="7">
        <v>22</v>
      </c>
      <c r="P15" s="7">
        <f t="shared" si="14"/>
        <v>2</v>
      </c>
      <c r="Q15" s="81">
        <v>24</v>
      </c>
      <c r="R15" s="7">
        <f t="shared" si="15"/>
        <v>2</v>
      </c>
      <c r="T15">
        <f t="shared" si="0"/>
        <v>0</v>
      </c>
      <c r="U15">
        <f t="shared" si="1"/>
        <v>152</v>
      </c>
      <c r="V15">
        <f t="shared" si="6"/>
        <v>114</v>
      </c>
      <c r="W15">
        <f t="shared" si="16"/>
        <v>38</v>
      </c>
      <c r="X15">
        <f t="shared" si="7"/>
        <v>76</v>
      </c>
      <c r="Y15">
        <f t="shared" si="8"/>
        <v>76</v>
      </c>
      <c r="Z15">
        <f t="shared" si="9"/>
        <v>76</v>
      </c>
      <c r="AA15">
        <f t="shared" si="10"/>
        <v>76</v>
      </c>
    </row>
    <row r="16" spans="1:27">
      <c r="A16" s="9">
        <v>43853</v>
      </c>
      <c r="B16" s="83">
        <f t="shared" si="2"/>
        <v>41</v>
      </c>
      <c r="C16" s="7">
        <v>27</v>
      </c>
      <c r="D16" s="7">
        <f t="shared" si="3"/>
        <v>0</v>
      </c>
      <c r="E16" s="7">
        <v>23</v>
      </c>
      <c r="F16" s="7">
        <f t="shared" si="4"/>
        <v>1</v>
      </c>
      <c r="G16" s="7">
        <v>26</v>
      </c>
      <c r="H16" s="7">
        <f t="shared" si="5"/>
        <v>1</v>
      </c>
      <c r="I16" s="7">
        <v>26</v>
      </c>
      <c r="J16" s="7">
        <f t="shared" si="11"/>
        <v>0</v>
      </c>
      <c r="K16" s="7">
        <v>27</v>
      </c>
      <c r="L16" s="7">
        <f t="shared" si="12"/>
        <v>1</v>
      </c>
      <c r="M16" s="7">
        <v>26</v>
      </c>
      <c r="N16" s="7">
        <f t="shared" si="13"/>
        <v>0</v>
      </c>
      <c r="O16" s="7">
        <v>20</v>
      </c>
      <c r="P16" s="7">
        <f t="shared" si="14"/>
        <v>2</v>
      </c>
      <c r="Q16" s="81">
        <v>22</v>
      </c>
      <c r="R16" s="7">
        <f t="shared" si="15"/>
        <v>2</v>
      </c>
      <c r="T16">
        <f t="shared" si="0"/>
        <v>0</v>
      </c>
      <c r="U16">
        <f t="shared" si="1"/>
        <v>41</v>
      </c>
      <c r="V16">
        <f t="shared" si="6"/>
        <v>41</v>
      </c>
      <c r="W16">
        <f t="shared" si="16"/>
        <v>0</v>
      </c>
      <c r="X16">
        <f t="shared" si="7"/>
        <v>41</v>
      </c>
      <c r="Y16">
        <f t="shared" si="8"/>
        <v>0</v>
      </c>
      <c r="Z16">
        <f t="shared" si="9"/>
        <v>82</v>
      </c>
      <c r="AA16">
        <f t="shared" si="10"/>
        <v>82</v>
      </c>
    </row>
    <row r="17" spans="1:28">
      <c r="A17" s="9">
        <v>43857</v>
      </c>
      <c r="B17" s="83">
        <f t="shared" si="2"/>
        <v>44</v>
      </c>
      <c r="C17" s="7">
        <v>27</v>
      </c>
      <c r="D17" s="7">
        <f t="shared" si="3"/>
        <v>0</v>
      </c>
      <c r="E17" s="7">
        <v>23</v>
      </c>
      <c r="F17" s="7">
        <f t="shared" si="4"/>
        <v>0</v>
      </c>
      <c r="G17" s="7">
        <v>23</v>
      </c>
      <c r="H17" s="7">
        <f t="shared" si="5"/>
        <v>3</v>
      </c>
      <c r="I17" s="7">
        <v>26</v>
      </c>
      <c r="J17" s="7">
        <f t="shared" si="11"/>
        <v>0</v>
      </c>
      <c r="K17" s="7">
        <v>26</v>
      </c>
      <c r="L17" s="7">
        <f t="shared" si="12"/>
        <v>1</v>
      </c>
      <c r="M17" s="7">
        <v>26</v>
      </c>
      <c r="N17" s="7">
        <f t="shared" si="13"/>
        <v>0</v>
      </c>
      <c r="O17" s="7">
        <v>19</v>
      </c>
      <c r="P17" s="7">
        <f t="shared" si="14"/>
        <v>1</v>
      </c>
      <c r="Q17" s="81">
        <v>19</v>
      </c>
      <c r="R17" s="7">
        <f t="shared" si="15"/>
        <v>3</v>
      </c>
      <c r="T17">
        <f t="shared" si="0"/>
        <v>0</v>
      </c>
      <c r="U17">
        <f t="shared" si="1"/>
        <v>0</v>
      </c>
      <c r="V17">
        <f t="shared" si="6"/>
        <v>132</v>
      </c>
      <c r="W17">
        <f t="shared" si="16"/>
        <v>0</v>
      </c>
      <c r="X17">
        <f t="shared" si="7"/>
        <v>44</v>
      </c>
      <c r="Y17">
        <f t="shared" si="8"/>
        <v>0</v>
      </c>
      <c r="Z17">
        <f t="shared" si="9"/>
        <v>44</v>
      </c>
      <c r="AA17">
        <f t="shared" si="10"/>
        <v>132</v>
      </c>
    </row>
    <row r="18" spans="1:28">
      <c r="A18" s="9">
        <v>43860</v>
      </c>
      <c r="B18" s="83">
        <f t="shared" si="2"/>
        <v>47.5</v>
      </c>
      <c r="C18" s="7">
        <v>27</v>
      </c>
      <c r="D18" s="7">
        <f t="shared" si="3"/>
        <v>0</v>
      </c>
      <c r="E18" s="7">
        <v>22</v>
      </c>
      <c r="F18" s="7">
        <f t="shared" si="4"/>
        <v>1</v>
      </c>
      <c r="G18" s="7">
        <v>22</v>
      </c>
      <c r="H18" s="7">
        <f t="shared" si="5"/>
        <v>1</v>
      </c>
      <c r="I18" s="7">
        <v>25</v>
      </c>
      <c r="J18" s="7">
        <f t="shared" si="11"/>
        <v>1</v>
      </c>
      <c r="K18" s="7">
        <v>25</v>
      </c>
      <c r="L18" s="7">
        <f t="shared" si="12"/>
        <v>1</v>
      </c>
      <c r="M18" s="7">
        <v>26</v>
      </c>
      <c r="N18" s="7">
        <f t="shared" si="13"/>
        <v>0</v>
      </c>
      <c r="O18" s="7">
        <v>17</v>
      </c>
      <c r="P18" s="7">
        <f t="shared" si="14"/>
        <v>2</v>
      </c>
      <c r="Q18" s="81">
        <v>17</v>
      </c>
      <c r="R18" s="7">
        <f t="shared" si="15"/>
        <v>2</v>
      </c>
      <c r="T18">
        <f t="shared" si="0"/>
        <v>0</v>
      </c>
      <c r="U18">
        <f t="shared" si="1"/>
        <v>47.5</v>
      </c>
      <c r="V18">
        <f t="shared" si="6"/>
        <v>47.5</v>
      </c>
      <c r="W18">
        <f t="shared" si="16"/>
        <v>47.5</v>
      </c>
      <c r="X18">
        <f t="shared" si="7"/>
        <v>47.5</v>
      </c>
      <c r="Y18">
        <f t="shared" si="8"/>
        <v>0</v>
      </c>
      <c r="Z18">
        <f t="shared" si="9"/>
        <v>95</v>
      </c>
      <c r="AA18">
        <f t="shared" si="10"/>
        <v>95</v>
      </c>
    </row>
    <row r="19" spans="1:28">
      <c r="A19" s="9">
        <v>43865</v>
      </c>
      <c r="B19" s="83">
        <f t="shared" si="2"/>
        <v>51.5</v>
      </c>
      <c r="C19" s="7">
        <v>17</v>
      </c>
      <c r="D19" s="7">
        <f t="shared" si="3"/>
        <v>10</v>
      </c>
      <c r="E19" s="7">
        <v>18</v>
      </c>
      <c r="F19" s="7">
        <f t="shared" si="4"/>
        <v>4</v>
      </c>
      <c r="G19" s="7">
        <v>12</v>
      </c>
      <c r="H19" s="7">
        <f t="shared" si="5"/>
        <v>10</v>
      </c>
      <c r="I19" s="7">
        <v>19</v>
      </c>
      <c r="J19" s="7">
        <f t="shared" si="11"/>
        <v>6</v>
      </c>
      <c r="K19" s="7">
        <v>23</v>
      </c>
      <c r="L19" s="7">
        <f t="shared" si="12"/>
        <v>2</v>
      </c>
      <c r="M19" s="7">
        <v>24</v>
      </c>
      <c r="N19" s="7">
        <f t="shared" si="13"/>
        <v>2</v>
      </c>
      <c r="O19" s="7">
        <v>5</v>
      </c>
      <c r="P19" s="7">
        <f t="shared" si="14"/>
        <v>12</v>
      </c>
      <c r="Q19" s="81">
        <v>8</v>
      </c>
      <c r="R19" s="7">
        <f t="shared" si="15"/>
        <v>9</v>
      </c>
      <c r="T19">
        <f t="shared" si="0"/>
        <v>515</v>
      </c>
      <c r="U19">
        <f t="shared" si="1"/>
        <v>206</v>
      </c>
      <c r="V19">
        <f t="shared" si="6"/>
        <v>515</v>
      </c>
      <c r="W19">
        <f t="shared" si="16"/>
        <v>309</v>
      </c>
      <c r="X19">
        <f t="shared" si="7"/>
        <v>103</v>
      </c>
      <c r="Y19">
        <f t="shared" si="8"/>
        <v>103</v>
      </c>
      <c r="Z19">
        <f t="shared" si="9"/>
        <v>618</v>
      </c>
      <c r="AA19">
        <f t="shared" si="10"/>
        <v>463.5</v>
      </c>
    </row>
    <row r="20" spans="1:28">
      <c r="A20" s="9">
        <v>43868</v>
      </c>
      <c r="B20" s="83">
        <f t="shared" si="2"/>
        <v>55.5</v>
      </c>
      <c r="C20" s="7">
        <v>4</v>
      </c>
      <c r="D20" s="7">
        <f t="shared" si="3"/>
        <v>13</v>
      </c>
      <c r="E20" s="7">
        <v>12</v>
      </c>
      <c r="F20" s="7">
        <f t="shared" si="4"/>
        <v>6</v>
      </c>
      <c r="G20" s="7">
        <v>9</v>
      </c>
      <c r="H20" s="7">
        <f t="shared" si="5"/>
        <v>3</v>
      </c>
      <c r="I20" s="7">
        <v>14</v>
      </c>
      <c r="J20" s="7">
        <f t="shared" si="11"/>
        <v>5</v>
      </c>
      <c r="K20" s="7">
        <v>15</v>
      </c>
      <c r="L20" s="7">
        <f t="shared" si="12"/>
        <v>8</v>
      </c>
      <c r="M20" s="7">
        <v>22</v>
      </c>
      <c r="N20" s="7">
        <f t="shared" si="13"/>
        <v>2</v>
      </c>
      <c r="O20" s="7">
        <v>4</v>
      </c>
      <c r="P20" s="7">
        <f t="shared" si="14"/>
        <v>1</v>
      </c>
      <c r="Q20" s="81">
        <v>6</v>
      </c>
      <c r="R20" s="7">
        <f t="shared" si="15"/>
        <v>2</v>
      </c>
      <c r="T20">
        <f t="shared" si="0"/>
        <v>721.5</v>
      </c>
      <c r="U20">
        <f t="shared" si="1"/>
        <v>333</v>
      </c>
      <c r="V20">
        <f t="shared" si="6"/>
        <v>166.5</v>
      </c>
      <c r="W20">
        <f t="shared" si="16"/>
        <v>277.5</v>
      </c>
      <c r="X20">
        <f t="shared" si="7"/>
        <v>444</v>
      </c>
      <c r="Y20">
        <f t="shared" si="8"/>
        <v>111</v>
      </c>
      <c r="Z20">
        <f t="shared" si="9"/>
        <v>55.5</v>
      </c>
      <c r="AA20">
        <f t="shared" si="10"/>
        <v>111</v>
      </c>
    </row>
    <row r="21" spans="1:28">
      <c r="A21" s="9">
        <v>43872</v>
      </c>
      <c r="B21" s="83">
        <f t="shared" si="2"/>
        <v>59</v>
      </c>
      <c r="C21" s="7">
        <v>1</v>
      </c>
      <c r="D21" s="7">
        <f t="shared" si="3"/>
        <v>3</v>
      </c>
      <c r="E21" s="7">
        <v>7</v>
      </c>
      <c r="F21" s="7">
        <f t="shared" si="4"/>
        <v>5</v>
      </c>
      <c r="G21" s="7">
        <v>7</v>
      </c>
      <c r="H21" s="7">
        <f t="shared" si="5"/>
        <v>2</v>
      </c>
      <c r="I21" s="7">
        <v>8</v>
      </c>
      <c r="J21" s="7">
        <f t="shared" si="11"/>
        <v>6</v>
      </c>
      <c r="K21" s="7">
        <v>13</v>
      </c>
      <c r="L21" s="7">
        <f t="shared" si="12"/>
        <v>2</v>
      </c>
      <c r="M21" s="7">
        <v>19</v>
      </c>
      <c r="N21" s="7">
        <f t="shared" si="13"/>
        <v>3</v>
      </c>
      <c r="O21" s="7">
        <v>3</v>
      </c>
      <c r="P21" s="7">
        <f t="shared" si="14"/>
        <v>1</v>
      </c>
      <c r="Q21" s="88">
        <v>0</v>
      </c>
      <c r="R21" s="7">
        <f t="shared" si="15"/>
        <v>6</v>
      </c>
      <c r="T21">
        <f t="shared" si="0"/>
        <v>177</v>
      </c>
      <c r="U21">
        <f t="shared" si="1"/>
        <v>295</v>
      </c>
      <c r="V21">
        <f t="shared" si="6"/>
        <v>118</v>
      </c>
      <c r="W21">
        <f t="shared" si="16"/>
        <v>354</v>
      </c>
      <c r="X21">
        <f t="shared" si="7"/>
        <v>118</v>
      </c>
      <c r="Y21">
        <f t="shared" si="8"/>
        <v>177</v>
      </c>
      <c r="Z21">
        <f t="shared" si="9"/>
        <v>59</v>
      </c>
      <c r="AA21">
        <f t="shared" si="10"/>
        <v>354</v>
      </c>
    </row>
    <row r="22" spans="1:28">
      <c r="A22" s="9">
        <v>43874</v>
      </c>
      <c r="B22" s="83">
        <f t="shared" si="2"/>
        <v>62</v>
      </c>
      <c r="C22" s="84">
        <v>0</v>
      </c>
      <c r="D22" s="7">
        <f t="shared" si="3"/>
        <v>1</v>
      </c>
      <c r="E22" s="7">
        <v>7</v>
      </c>
      <c r="F22" s="7">
        <f t="shared" si="4"/>
        <v>0</v>
      </c>
      <c r="G22" s="7">
        <v>5</v>
      </c>
      <c r="H22" s="7">
        <f t="shared" si="5"/>
        <v>2</v>
      </c>
      <c r="I22" s="7">
        <v>3</v>
      </c>
      <c r="J22" s="7">
        <f t="shared" si="11"/>
        <v>5</v>
      </c>
      <c r="K22" s="7">
        <v>13</v>
      </c>
      <c r="L22" s="7">
        <f t="shared" si="12"/>
        <v>0</v>
      </c>
      <c r="M22" s="7">
        <v>19</v>
      </c>
      <c r="N22" s="7">
        <f t="shared" si="13"/>
        <v>0</v>
      </c>
      <c r="O22" s="7">
        <v>2</v>
      </c>
      <c r="P22" s="7">
        <f t="shared" si="14"/>
        <v>1</v>
      </c>
      <c r="Q22" s="88">
        <v>0</v>
      </c>
      <c r="R22" s="7">
        <f t="shared" si="15"/>
        <v>0</v>
      </c>
      <c r="T22">
        <f t="shared" si="0"/>
        <v>62</v>
      </c>
      <c r="U22">
        <f t="shared" si="1"/>
        <v>0</v>
      </c>
      <c r="V22">
        <f t="shared" si="6"/>
        <v>124</v>
      </c>
      <c r="W22">
        <f t="shared" si="16"/>
        <v>310</v>
      </c>
      <c r="X22">
        <f t="shared" si="7"/>
        <v>0</v>
      </c>
      <c r="Y22">
        <f t="shared" si="8"/>
        <v>0</v>
      </c>
      <c r="Z22">
        <f t="shared" si="9"/>
        <v>62</v>
      </c>
      <c r="AA22">
        <f t="shared" si="10"/>
        <v>0</v>
      </c>
    </row>
    <row r="23" spans="1:28">
      <c r="A23" s="9">
        <v>43881</v>
      </c>
      <c r="B23" s="83">
        <f t="shared" si="2"/>
        <v>66.5</v>
      </c>
      <c r="C23" s="84">
        <v>0</v>
      </c>
      <c r="D23" s="7">
        <f t="shared" si="3"/>
        <v>0</v>
      </c>
      <c r="E23" s="84">
        <v>0</v>
      </c>
      <c r="F23" s="7">
        <f t="shared" si="4"/>
        <v>7</v>
      </c>
      <c r="G23" s="7">
        <v>4</v>
      </c>
      <c r="H23" s="7">
        <f t="shared" si="5"/>
        <v>1</v>
      </c>
      <c r="I23" s="7">
        <v>1</v>
      </c>
      <c r="J23" s="7">
        <f t="shared" si="11"/>
        <v>2</v>
      </c>
      <c r="K23" s="7">
        <v>1</v>
      </c>
      <c r="L23" s="7">
        <f t="shared" si="12"/>
        <v>12</v>
      </c>
      <c r="M23" s="7">
        <v>15</v>
      </c>
      <c r="N23" s="7">
        <f t="shared" si="13"/>
        <v>4</v>
      </c>
      <c r="O23" s="86">
        <v>0</v>
      </c>
      <c r="P23" s="7">
        <f t="shared" si="14"/>
        <v>2</v>
      </c>
      <c r="Q23" s="88">
        <v>0</v>
      </c>
      <c r="R23" s="7">
        <f t="shared" si="15"/>
        <v>0</v>
      </c>
      <c r="T23">
        <f t="shared" si="0"/>
        <v>0</v>
      </c>
      <c r="U23">
        <f t="shared" si="1"/>
        <v>465.5</v>
      </c>
      <c r="V23">
        <f t="shared" si="6"/>
        <v>66.5</v>
      </c>
      <c r="W23">
        <f t="shared" si="16"/>
        <v>133</v>
      </c>
      <c r="X23">
        <f t="shared" si="7"/>
        <v>798</v>
      </c>
      <c r="Y23">
        <f t="shared" si="8"/>
        <v>266</v>
      </c>
      <c r="Z23">
        <f t="shared" si="9"/>
        <v>133</v>
      </c>
      <c r="AA23">
        <f t="shared" si="10"/>
        <v>0</v>
      </c>
    </row>
    <row r="24" spans="1:28">
      <c r="A24" s="9">
        <v>43885</v>
      </c>
      <c r="B24" s="83">
        <f t="shared" si="2"/>
        <v>72</v>
      </c>
      <c r="C24" s="84">
        <v>0</v>
      </c>
      <c r="D24" s="7">
        <f t="shared" si="3"/>
        <v>0</v>
      </c>
      <c r="E24" s="84">
        <v>0</v>
      </c>
      <c r="F24" s="7">
        <f t="shared" si="4"/>
        <v>0</v>
      </c>
      <c r="G24" s="7">
        <v>3</v>
      </c>
      <c r="H24" s="7">
        <f t="shared" si="5"/>
        <v>1</v>
      </c>
      <c r="I24" s="7">
        <v>1</v>
      </c>
      <c r="J24" s="7">
        <f t="shared" si="11"/>
        <v>0</v>
      </c>
      <c r="K24" s="7">
        <v>1</v>
      </c>
      <c r="L24" s="7">
        <f t="shared" si="12"/>
        <v>0</v>
      </c>
      <c r="M24" s="7">
        <v>14</v>
      </c>
      <c r="N24" s="7">
        <f t="shared" si="13"/>
        <v>1</v>
      </c>
      <c r="O24" s="86">
        <v>0</v>
      </c>
      <c r="P24" s="7">
        <f t="shared" si="14"/>
        <v>0</v>
      </c>
      <c r="Q24" s="88">
        <v>0</v>
      </c>
      <c r="R24" s="7">
        <f t="shared" si="15"/>
        <v>0</v>
      </c>
      <c r="T24">
        <f t="shared" si="0"/>
        <v>0</v>
      </c>
      <c r="U24">
        <f t="shared" si="1"/>
        <v>0</v>
      </c>
      <c r="V24">
        <f t="shared" si="6"/>
        <v>72</v>
      </c>
      <c r="W24">
        <f t="shared" si="16"/>
        <v>0</v>
      </c>
      <c r="X24">
        <f t="shared" si="7"/>
        <v>0</v>
      </c>
      <c r="Y24">
        <f t="shared" si="8"/>
        <v>72</v>
      </c>
      <c r="Z24">
        <f t="shared" si="9"/>
        <v>0</v>
      </c>
      <c r="AA24">
        <f t="shared" si="10"/>
        <v>0</v>
      </c>
    </row>
    <row r="25" spans="1:28">
      <c r="A25" s="9">
        <v>43888</v>
      </c>
      <c r="B25" s="83">
        <f t="shared" si="2"/>
        <v>75.5</v>
      </c>
      <c r="C25" s="84">
        <v>0</v>
      </c>
      <c r="D25" s="7">
        <f t="shared" si="3"/>
        <v>0</v>
      </c>
      <c r="E25" s="84">
        <v>0</v>
      </c>
      <c r="F25" s="7">
        <f t="shared" si="4"/>
        <v>0</v>
      </c>
      <c r="G25" s="7">
        <v>2</v>
      </c>
      <c r="H25" s="7">
        <f t="shared" si="5"/>
        <v>1</v>
      </c>
      <c r="I25" s="86">
        <v>0</v>
      </c>
      <c r="J25" s="7">
        <f t="shared" si="11"/>
        <v>1</v>
      </c>
      <c r="K25" s="86">
        <v>0</v>
      </c>
      <c r="L25" s="7">
        <f t="shared" si="12"/>
        <v>1</v>
      </c>
      <c r="M25" s="7">
        <v>8</v>
      </c>
      <c r="N25" s="7">
        <f t="shared" si="13"/>
        <v>6</v>
      </c>
      <c r="O25" s="86">
        <v>0</v>
      </c>
      <c r="P25" s="7">
        <f t="shared" si="14"/>
        <v>0</v>
      </c>
      <c r="Q25" s="88">
        <v>0</v>
      </c>
      <c r="R25" s="7">
        <f t="shared" si="15"/>
        <v>0</v>
      </c>
      <c r="T25">
        <f t="shared" si="0"/>
        <v>0</v>
      </c>
      <c r="U25">
        <f t="shared" si="1"/>
        <v>0</v>
      </c>
      <c r="V25">
        <f t="shared" si="6"/>
        <v>75.5</v>
      </c>
      <c r="W25">
        <f t="shared" si="16"/>
        <v>75.5</v>
      </c>
      <c r="X25">
        <f t="shared" si="7"/>
        <v>75.5</v>
      </c>
      <c r="Y25">
        <f t="shared" si="8"/>
        <v>453</v>
      </c>
      <c r="Z25">
        <f t="shared" si="9"/>
        <v>0</v>
      </c>
      <c r="AA25">
        <f t="shared" si="10"/>
        <v>0</v>
      </c>
    </row>
    <row r="26" spans="1:28">
      <c r="A26" s="9">
        <v>43892</v>
      </c>
      <c r="B26" s="83">
        <f t="shared" si="2"/>
        <v>79</v>
      </c>
      <c r="C26" s="84">
        <v>0</v>
      </c>
      <c r="D26" s="7">
        <f t="shared" si="3"/>
        <v>0</v>
      </c>
      <c r="E26" s="84">
        <v>0</v>
      </c>
      <c r="F26" s="7">
        <f t="shared" si="4"/>
        <v>0</v>
      </c>
      <c r="G26" s="7">
        <v>1</v>
      </c>
      <c r="H26" s="7">
        <f t="shared" si="5"/>
        <v>1</v>
      </c>
      <c r="I26" s="84">
        <v>0</v>
      </c>
      <c r="J26" s="7">
        <f t="shared" si="11"/>
        <v>0</v>
      </c>
      <c r="K26" s="84">
        <v>0</v>
      </c>
      <c r="L26" s="7">
        <f t="shared" si="12"/>
        <v>0</v>
      </c>
      <c r="M26" s="7">
        <v>5</v>
      </c>
      <c r="N26" s="7">
        <f t="shared" si="13"/>
        <v>3</v>
      </c>
      <c r="O26" s="86">
        <v>0</v>
      </c>
      <c r="P26" s="7">
        <f t="shared" si="14"/>
        <v>0</v>
      </c>
      <c r="Q26" s="88">
        <v>0</v>
      </c>
      <c r="R26" s="7">
        <f t="shared" si="15"/>
        <v>0</v>
      </c>
      <c r="T26">
        <f t="shared" si="0"/>
        <v>0</v>
      </c>
      <c r="U26">
        <f t="shared" si="1"/>
        <v>0</v>
      </c>
      <c r="V26">
        <f t="shared" si="6"/>
        <v>79</v>
      </c>
      <c r="W26">
        <f t="shared" si="16"/>
        <v>0</v>
      </c>
      <c r="X26">
        <f t="shared" si="7"/>
        <v>0</v>
      </c>
      <c r="Y26">
        <f t="shared" si="8"/>
        <v>237</v>
      </c>
      <c r="Z26">
        <f t="shared" si="9"/>
        <v>0</v>
      </c>
      <c r="AA26">
        <f t="shared" si="10"/>
        <v>0</v>
      </c>
    </row>
    <row r="27" spans="1:28">
      <c r="A27" s="9">
        <v>43896</v>
      </c>
      <c r="B27" s="83">
        <f t="shared" si="2"/>
        <v>83</v>
      </c>
      <c r="C27" s="84">
        <v>0</v>
      </c>
      <c r="D27" s="7">
        <f t="shared" si="3"/>
        <v>0</v>
      </c>
      <c r="E27" s="84">
        <v>0</v>
      </c>
      <c r="F27" s="7">
        <f t="shared" si="4"/>
        <v>0</v>
      </c>
      <c r="G27" s="86">
        <v>0</v>
      </c>
      <c r="H27" s="7">
        <f t="shared" si="5"/>
        <v>1</v>
      </c>
      <c r="I27" s="84">
        <v>0</v>
      </c>
      <c r="J27" s="7">
        <f t="shared" si="11"/>
        <v>0</v>
      </c>
      <c r="K27" s="84">
        <v>0</v>
      </c>
      <c r="L27" s="7">
        <f t="shared" si="12"/>
        <v>0</v>
      </c>
      <c r="M27" s="7">
        <v>2</v>
      </c>
      <c r="N27" s="7">
        <f t="shared" si="13"/>
        <v>3</v>
      </c>
      <c r="O27" s="86">
        <v>0</v>
      </c>
      <c r="P27" s="7">
        <f t="shared" si="14"/>
        <v>0</v>
      </c>
      <c r="Q27" s="88">
        <v>0</v>
      </c>
      <c r="R27" s="7">
        <f t="shared" si="15"/>
        <v>0</v>
      </c>
      <c r="T27">
        <f t="shared" si="0"/>
        <v>0</v>
      </c>
      <c r="U27">
        <f t="shared" si="1"/>
        <v>0</v>
      </c>
      <c r="V27">
        <f t="shared" si="6"/>
        <v>83</v>
      </c>
      <c r="W27">
        <f t="shared" si="16"/>
        <v>0</v>
      </c>
      <c r="X27">
        <f t="shared" si="7"/>
        <v>0</v>
      </c>
      <c r="Y27">
        <f t="shared" si="8"/>
        <v>249</v>
      </c>
      <c r="Z27">
        <f t="shared" si="9"/>
        <v>0</v>
      </c>
      <c r="AA27">
        <f t="shared" si="10"/>
        <v>0</v>
      </c>
    </row>
    <row r="28" spans="1:28">
      <c r="A28" s="9">
        <v>43898</v>
      </c>
      <c r="B28" s="83">
        <f t="shared" si="2"/>
        <v>86</v>
      </c>
      <c r="C28" s="84">
        <v>0</v>
      </c>
      <c r="D28" s="7">
        <f t="shared" si="3"/>
        <v>0</v>
      </c>
      <c r="E28" s="84">
        <v>0</v>
      </c>
      <c r="F28" s="7">
        <f t="shared" si="4"/>
        <v>0</v>
      </c>
      <c r="G28" s="86">
        <v>0</v>
      </c>
      <c r="H28" s="7">
        <f t="shared" si="5"/>
        <v>0</v>
      </c>
      <c r="I28" s="84">
        <v>0</v>
      </c>
      <c r="J28" s="7">
        <f t="shared" si="11"/>
        <v>0</v>
      </c>
      <c r="K28" s="84">
        <v>0</v>
      </c>
      <c r="L28" s="7">
        <f t="shared" si="12"/>
        <v>0</v>
      </c>
      <c r="M28" s="7">
        <v>1</v>
      </c>
      <c r="N28" s="7">
        <f t="shared" si="13"/>
        <v>1</v>
      </c>
      <c r="O28" s="86">
        <v>0</v>
      </c>
      <c r="P28" s="7">
        <f t="shared" si="14"/>
        <v>0</v>
      </c>
      <c r="Q28" s="88">
        <v>0</v>
      </c>
      <c r="R28" s="7">
        <f t="shared" si="15"/>
        <v>0</v>
      </c>
      <c r="T28">
        <f t="shared" si="0"/>
        <v>0</v>
      </c>
      <c r="U28">
        <f t="shared" si="1"/>
        <v>0</v>
      </c>
      <c r="V28">
        <f t="shared" si="6"/>
        <v>0</v>
      </c>
      <c r="W28">
        <f t="shared" si="16"/>
        <v>0</v>
      </c>
      <c r="X28">
        <f t="shared" si="7"/>
        <v>0</v>
      </c>
      <c r="Y28">
        <f t="shared" si="8"/>
        <v>86</v>
      </c>
      <c r="Z28">
        <f t="shared" si="9"/>
        <v>0</v>
      </c>
      <c r="AA28">
        <f t="shared" si="10"/>
        <v>0</v>
      </c>
    </row>
    <row r="29" spans="1:28">
      <c r="A29" s="9">
        <v>43899</v>
      </c>
      <c r="B29" s="83">
        <f t="shared" si="2"/>
        <v>87.5</v>
      </c>
      <c r="C29" s="84">
        <v>0</v>
      </c>
      <c r="D29" s="7">
        <f t="shared" si="3"/>
        <v>0</v>
      </c>
      <c r="E29" s="84">
        <v>0</v>
      </c>
      <c r="F29" s="7">
        <f t="shared" si="4"/>
        <v>0</v>
      </c>
      <c r="G29" s="87">
        <v>0</v>
      </c>
      <c r="H29" s="7">
        <f t="shared" si="5"/>
        <v>0</v>
      </c>
      <c r="I29" s="84">
        <v>0</v>
      </c>
      <c r="J29" s="7">
        <f t="shared" si="11"/>
        <v>0</v>
      </c>
      <c r="K29" s="84">
        <v>0</v>
      </c>
      <c r="L29" s="7">
        <f t="shared" si="12"/>
        <v>0</v>
      </c>
      <c r="M29" s="86">
        <v>0</v>
      </c>
      <c r="N29" s="7">
        <f t="shared" si="13"/>
        <v>1</v>
      </c>
      <c r="O29" s="86">
        <v>0</v>
      </c>
      <c r="P29" s="7">
        <f t="shared" si="14"/>
        <v>0</v>
      </c>
      <c r="Q29" s="88">
        <v>0</v>
      </c>
      <c r="R29" s="7">
        <f t="shared" si="15"/>
        <v>0</v>
      </c>
      <c r="T29">
        <f t="shared" si="0"/>
        <v>0</v>
      </c>
      <c r="U29">
        <f t="shared" si="1"/>
        <v>0</v>
      </c>
      <c r="V29">
        <f t="shared" si="6"/>
        <v>0</v>
      </c>
      <c r="W29">
        <f t="shared" si="16"/>
        <v>0</v>
      </c>
      <c r="X29">
        <f t="shared" si="7"/>
        <v>0</v>
      </c>
      <c r="Y29">
        <f t="shared" si="8"/>
        <v>87.5</v>
      </c>
      <c r="Z29">
        <f t="shared" si="9"/>
        <v>0</v>
      </c>
      <c r="AA29">
        <f t="shared" si="10"/>
        <v>0</v>
      </c>
    </row>
    <row r="30" spans="1:28">
      <c r="S30" t="s">
        <v>81</v>
      </c>
      <c r="T30" s="89">
        <f>SUM(T3:T29)/30</f>
        <v>51.55</v>
      </c>
      <c r="U30" s="89">
        <f t="shared" ref="U30:AA30" si="17">SUM(U3:U29)/30</f>
        <v>52.516666666666666</v>
      </c>
      <c r="V30" s="89">
        <f t="shared" si="17"/>
        <v>54.466666666666669</v>
      </c>
      <c r="W30" s="89">
        <f t="shared" si="17"/>
        <v>54.31666666666667</v>
      </c>
      <c r="X30" s="89">
        <f t="shared" si="17"/>
        <v>58.233333333333334</v>
      </c>
      <c r="Y30" s="89">
        <f t="shared" si="17"/>
        <v>65.099999999999994</v>
      </c>
      <c r="Z30" s="89">
        <f t="shared" si="17"/>
        <v>45.31666666666667</v>
      </c>
      <c r="AA30" s="89">
        <f t="shared" si="17"/>
        <v>47.3</v>
      </c>
      <c r="AB30" t="s">
        <v>82</v>
      </c>
    </row>
    <row r="32" spans="1:28">
      <c r="A32" s="82"/>
      <c r="B32" t="s">
        <v>69</v>
      </c>
    </row>
    <row r="33" spans="1:27">
      <c r="A33" t="s">
        <v>71</v>
      </c>
    </row>
    <row r="34" spans="1:27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</row>
    <row r="35" spans="1:27" ht="15" thickBot="1">
      <c r="A35" s="68" t="s">
        <v>67</v>
      </c>
      <c r="B35" s="77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27" ht="15">
      <c r="A36" s="58" t="s">
        <v>46</v>
      </c>
      <c r="B36" s="78" t="s">
        <v>70</v>
      </c>
      <c r="C36" s="23" t="s">
        <v>18</v>
      </c>
      <c r="D36" s="23" t="s">
        <v>73</v>
      </c>
      <c r="E36" s="23" t="s">
        <v>22</v>
      </c>
      <c r="F36" s="23" t="s">
        <v>72</v>
      </c>
      <c r="G36" s="24" t="s">
        <v>21</v>
      </c>
      <c r="H36" s="24" t="s">
        <v>74</v>
      </c>
      <c r="I36" s="24" t="s">
        <v>23</v>
      </c>
      <c r="J36" s="24" t="s">
        <v>75</v>
      </c>
      <c r="K36" s="25" t="s">
        <v>20</v>
      </c>
      <c r="L36" s="25" t="s">
        <v>76</v>
      </c>
      <c r="M36" s="25" t="s">
        <v>24</v>
      </c>
      <c r="N36" s="25" t="s">
        <v>77</v>
      </c>
      <c r="O36" s="26" t="s">
        <v>19</v>
      </c>
      <c r="P36" s="26" t="s">
        <v>78</v>
      </c>
      <c r="Q36" s="80" t="s">
        <v>25</v>
      </c>
      <c r="R36" s="26" t="s">
        <v>79</v>
      </c>
      <c r="T36" s="71" t="s">
        <v>18</v>
      </c>
      <c r="U36" s="71" t="s">
        <v>22</v>
      </c>
      <c r="V36" s="72" t="s">
        <v>21</v>
      </c>
      <c r="W36" s="72" t="s">
        <v>23</v>
      </c>
      <c r="X36" s="73" t="s">
        <v>20</v>
      </c>
      <c r="Y36" s="73" t="s">
        <v>24</v>
      </c>
      <c r="Z36" s="74" t="s">
        <v>19</v>
      </c>
      <c r="AA36" s="79" t="s">
        <v>25</v>
      </c>
    </row>
    <row r="37" spans="1:27">
      <c r="A37" s="9">
        <v>43815</v>
      </c>
      <c r="B37" s="83">
        <v>1</v>
      </c>
      <c r="C37" s="7">
        <v>30</v>
      </c>
      <c r="D37" s="7">
        <v>0</v>
      </c>
      <c r="E37" s="7">
        <v>30</v>
      </c>
      <c r="F37" s="7">
        <v>0</v>
      </c>
      <c r="G37" s="7">
        <v>30</v>
      </c>
      <c r="H37" s="7">
        <v>0</v>
      </c>
      <c r="I37" s="7">
        <v>30</v>
      </c>
      <c r="J37" s="7">
        <v>0</v>
      </c>
      <c r="K37" s="7">
        <v>30</v>
      </c>
      <c r="L37" s="7">
        <v>0</v>
      </c>
      <c r="M37" s="7">
        <v>30</v>
      </c>
      <c r="N37" s="7">
        <v>0</v>
      </c>
      <c r="O37" s="7">
        <v>30</v>
      </c>
      <c r="P37" s="7">
        <v>0</v>
      </c>
      <c r="Q37" s="81">
        <v>30</v>
      </c>
      <c r="R37" s="7">
        <v>0</v>
      </c>
      <c r="T37">
        <f t="shared" ref="T37:T62" si="18">$B37*D37</f>
        <v>0</v>
      </c>
      <c r="U37">
        <f t="shared" ref="U37:U62" si="19">$B37*F37</f>
        <v>0</v>
      </c>
      <c r="V37">
        <f>$B37*L37</f>
        <v>0</v>
      </c>
      <c r="W37">
        <f>$B37*N37</f>
        <v>0</v>
      </c>
      <c r="X37">
        <f>$B37*L37</f>
        <v>0</v>
      </c>
      <c r="Y37">
        <f>$B37*N37</f>
        <v>0</v>
      </c>
      <c r="Z37">
        <f>$B37*P37</f>
        <v>0</v>
      </c>
      <c r="AA37">
        <f>$B37*R37</f>
        <v>0</v>
      </c>
    </row>
    <row r="38" spans="1:27">
      <c r="A38" s="9">
        <v>43817</v>
      </c>
      <c r="B38" s="83">
        <f t="shared" ref="B38:B62" si="20">(A38-$A$37)-((A38-A37)/2) + 1</f>
        <v>2</v>
      </c>
      <c r="C38" s="7">
        <v>30</v>
      </c>
      <c r="D38" s="7">
        <f t="shared" ref="D38:D62" si="21">C37-C38</f>
        <v>0</v>
      </c>
      <c r="E38" s="7">
        <v>30</v>
      </c>
      <c r="F38" s="7">
        <f t="shared" ref="F38:F62" si="22">E37-E38</f>
        <v>0</v>
      </c>
      <c r="G38" s="7">
        <v>29</v>
      </c>
      <c r="H38" s="7">
        <f t="shared" ref="H38:H62" si="23">G37-G38</f>
        <v>1</v>
      </c>
      <c r="I38" s="7">
        <v>29</v>
      </c>
      <c r="J38" s="7">
        <f>I37-I38</f>
        <v>1</v>
      </c>
      <c r="K38" s="7">
        <v>30</v>
      </c>
      <c r="L38" s="7">
        <f>K37-K38</f>
        <v>0</v>
      </c>
      <c r="M38" s="7">
        <v>30</v>
      </c>
      <c r="N38" s="7">
        <f>M37-M38</f>
        <v>0</v>
      </c>
      <c r="O38" s="7">
        <v>30</v>
      </c>
      <c r="P38" s="7">
        <f>O37-O38</f>
        <v>0</v>
      </c>
      <c r="Q38" s="81">
        <v>30</v>
      </c>
      <c r="R38" s="7">
        <f>Q37-Q38</f>
        <v>0</v>
      </c>
      <c r="T38">
        <f t="shared" si="18"/>
        <v>0</v>
      </c>
      <c r="U38">
        <f t="shared" si="19"/>
        <v>0</v>
      </c>
      <c r="V38">
        <f t="shared" ref="V38:V62" si="24">$B38*H38</f>
        <v>2</v>
      </c>
      <c r="W38">
        <f>$B38*J38</f>
        <v>2</v>
      </c>
      <c r="X38">
        <f t="shared" ref="X38:X62" si="25">$B38*L38</f>
        <v>0</v>
      </c>
      <c r="Y38">
        <f t="shared" ref="Y38:Y62" si="26">$B38*N38</f>
        <v>0</v>
      </c>
      <c r="Z38">
        <f t="shared" ref="Z38:Z62" si="27">$B38*P38</f>
        <v>0</v>
      </c>
      <c r="AA38">
        <f t="shared" ref="AA38:AA62" si="28">$B38*R38</f>
        <v>0</v>
      </c>
    </row>
    <row r="39" spans="1:27">
      <c r="A39" s="9">
        <v>43819</v>
      </c>
      <c r="B39" s="83">
        <f t="shared" si="20"/>
        <v>4</v>
      </c>
      <c r="C39" s="7">
        <v>30</v>
      </c>
      <c r="D39" s="7">
        <f t="shared" si="21"/>
        <v>0</v>
      </c>
      <c r="E39" s="7">
        <v>30</v>
      </c>
      <c r="F39" s="7">
        <f t="shared" si="22"/>
        <v>0</v>
      </c>
      <c r="G39" s="7">
        <v>29</v>
      </c>
      <c r="H39" s="7">
        <f t="shared" si="23"/>
        <v>0</v>
      </c>
      <c r="I39" s="7">
        <v>29</v>
      </c>
      <c r="J39" s="7">
        <f t="shared" ref="J39:J62" si="29">I38-I39</f>
        <v>0</v>
      </c>
      <c r="K39" s="7">
        <v>30</v>
      </c>
      <c r="L39" s="7">
        <f t="shared" ref="L39:L62" si="30">K38-K39</f>
        <v>0</v>
      </c>
      <c r="M39" s="7">
        <v>30</v>
      </c>
      <c r="N39" s="7">
        <f t="shared" ref="N39:N62" si="31">M38-M39</f>
        <v>0</v>
      </c>
      <c r="O39" s="7">
        <v>29</v>
      </c>
      <c r="P39" s="7">
        <f t="shared" ref="P39:P62" si="32">O38-O39</f>
        <v>1</v>
      </c>
      <c r="Q39" s="81">
        <v>28</v>
      </c>
      <c r="R39" s="7">
        <f t="shared" ref="R39:R62" si="33">Q38-Q39</f>
        <v>2</v>
      </c>
      <c r="T39">
        <f t="shared" si="18"/>
        <v>0</v>
      </c>
      <c r="U39">
        <f t="shared" si="19"/>
        <v>0</v>
      </c>
      <c r="V39">
        <f t="shared" si="24"/>
        <v>0</v>
      </c>
      <c r="W39">
        <f t="shared" ref="W39:W62" si="34">$B39*J39</f>
        <v>0</v>
      </c>
      <c r="X39">
        <f t="shared" si="25"/>
        <v>0</v>
      </c>
      <c r="Y39">
        <f t="shared" si="26"/>
        <v>0</v>
      </c>
      <c r="Z39">
        <f t="shared" si="27"/>
        <v>4</v>
      </c>
      <c r="AA39">
        <f t="shared" si="28"/>
        <v>8</v>
      </c>
    </row>
    <row r="40" spans="1:27">
      <c r="A40" s="9">
        <v>43822</v>
      </c>
      <c r="B40" s="83">
        <f t="shared" si="20"/>
        <v>6.5</v>
      </c>
      <c r="C40" s="7">
        <v>30</v>
      </c>
      <c r="D40" s="7">
        <f t="shared" si="21"/>
        <v>0</v>
      </c>
      <c r="E40" s="7">
        <v>30</v>
      </c>
      <c r="F40" s="7">
        <f t="shared" si="22"/>
        <v>0</v>
      </c>
      <c r="G40" s="7">
        <v>29</v>
      </c>
      <c r="H40" s="7">
        <f t="shared" si="23"/>
        <v>0</v>
      </c>
      <c r="I40" s="7">
        <v>29</v>
      </c>
      <c r="J40" s="7">
        <f t="shared" si="29"/>
        <v>0</v>
      </c>
      <c r="K40" s="7">
        <v>26</v>
      </c>
      <c r="L40" s="7">
        <f t="shared" si="30"/>
        <v>4</v>
      </c>
      <c r="M40" s="7">
        <v>30</v>
      </c>
      <c r="N40" s="7">
        <f t="shared" si="31"/>
        <v>0</v>
      </c>
      <c r="O40" s="7">
        <v>28</v>
      </c>
      <c r="P40" s="7">
        <f t="shared" si="32"/>
        <v>1</v>
      </c>
      <c r="Q40" s="81">
        <v>28</v>
      </c>
      <c r="R40" s="7">
        <f t="shared" si="33"/>
        <v>0</v>
      </c>
      <c r="T40">
        <f t="shared" si="18"/>
        <v>0</v>
      </c>
      <c r="U40">
        <f t="shared" si="19"/>
        <v>0</v>
      </c>
      <c r="V40">
        <f t="shared" si="24"/>
        <v>0</v>
      </c>
      <c r="W40">
        <f t="shared" si="34"/>
        <v>0</v>
      </c>
      <c r="X40">
        <f t="shared" si="25"/>
        <v>26</v>
      </c>
      <c r="Y40">
        <f t="shared" si="26"/>
        <v>0</v>
      </c>
      <c r="Z40">
        <f t="shared" si="27"/>
        <v>6.5</v>
      </c>
      <c r="AA40">
        <f t="shared" si="28"/>
        <v>0</v>
      </c>
    </row>
    <row r="41" spans="1:27">
      <c r="A41" s="9">
        <v>43826</v>
      </c>
      <c r="B41" s="83">
        <f t="shared" si="20"/>
        <v>10</v>
      </c>
      <c r="C41" s="7">
        <v>29</v>
      </c>
      <c r="D41" s="7">
        <f t="shared" si="21"/>
        <v>1</v>
      </c>
      <c r="E41" s="7">
        <v>30</v>
      </c>
      <c r="F41" s="7">
        <f t="shared" si="22"/>
        <v>0</v>
      </c>
      <c r="G41" s="7">
        <v>29</v>
      </c>
      <c r="H41" s="7">
        <f t="shared" si="23"/>
        <v>0</v>
      </c>
      <c r="I41" s="7">
        <v>29</v>
      </c>
      <c r="J41" s="7">
        <f t="shared" si="29"/>
        <v>0</v>
      </c>
      <c r="K41" s="7">
        <v>24</v>
      </c>
      <c r="L41" s="7">
        <f t="shared" si="30"/>
        <v>2</v>
      </c>
      <c r="M41" s="7">
        <v>30</v>
      </c>
      <c r="N41" s="7">
        <f t="shared" si="31"/>
        <v>0</v>
      </c>
      <c r="O41" s="7">
        <v>28</v>
      </c>
      <c r="P41" s="7">
        <f t="shared" si="32"/>
        <v>0</v>
      </c>
      <c r="Q41" s="81">
        <v>28</v>
      </c>
      <c r="R41" s="7">
        <f t="shared" si="33"/>
        <v>0</v>
      </c>
      <c r="T41">
        <f t="shared" si="18"/>
        <v>10</v>
      </c>
      <c r="U41">
        <f t="shared" si="19"/>
        <v>0</v>
      </c>
      <c r="V41">
        <f t="shared" si="24"/>
        <v>0</v>
      </c>
      <c r="W41">
        <f t="shared" si="34"/>
        <v>0</v>
      </c>
      <c r="X41">
        <f t="shared" si="25"/>
        <v>20</v>
      </c>
      <c r="Y41">
        <f t="shared" si="26"/>
        <v>0</v>
      </c>
      <c r="Z41">
        <f t="shared" si="27"/>
        <v>0</v>
      </c>
      <c r="AA41">
        <f t="shared" si="28"/>
        <v>0</v>
      </c>
    </row>
    <row r="42" spans="1:27">
      <c r="A42" s="9">
        <v>43829</v>
      </c>
      <c r="B42" s="83">
        <f t="shared" si="20"/>
        <v>13.5</v>
      </c>
      <c r="C42" s="7">
        <v>29</v>
      </c>
      <c r="D42" s="7">
        <f t="shared" si="21"/>
        <v>0</v>
      </c>
      <c r="E42" s="7">
        <v>30</v>
      </c>
      <c r="F42" s="7">
        <f t="shared" si="22"/>
        <v>0</v>
      </c>
      <c r="G42" s="7">
        <v>26</v>
      </c>
      <c r="H42" s="7">
        <f t="shared" si="23"/>
        <v>3</v>
      </c>
      <c r="I42" s="7">
        <v>29</v>
      </c>
      <c r="J42" s="7">
        <f t="shared" si="29"/>
        <v>0</v>
      </c>
      <c r="K42" s="7">
        <v>24</v>
      </c>
      <c r="L42" s="7">
        <f t="shared" si="30"/>
        <v>0</v>
      </c>
      <c r="M42" s="7">
        <v>30</v>
      </c>
      <c r="N42" s="7">
        <f t="shared" si="31"/>
        <v>0</v>
      </c>
      <c r="O42" s="7">
        <v>28</v>
      </c>
      <c r="P42" s="7">
        <f t="shared" si="32"/>
        <v>0</v>
      </c>
      <c r="Q42" s="81">
        <v>28</v>
      </c>
      <c r="R42" s="7">
        <f t="shared" si="33"/>
        <v>0</v>
      </c>
      <c r="T42">
        <f t="shared" si="18"/>
        <v>0</v>
      </c>
      <c r="U42">
        <f t="shared" si="19"/>
        <v>0</v>
      </c>
      <c r="V42">
        <f t="shared" si="24"/>
        <v>40.5</v>
      </c>
      <c r="W42">
        <f t="shared" si="34"/>
        <v>0</v>
      </c>
      <c r="X42">
        <f t="shared" si="25"/>
        <v>0</v>
      </c>
      <c r="Y42">
        <f t="shared" si="26"/>
        <v>0</v>
      </c>
      <c r="Z42">
        <f t="shared" si="27"/>
        <v>0</v>
      </c>
      <c r="AA42">
        <f t="shared" si="28"/>
        <v>0</v>
      </c>
    </row>
    <row r="43" spans="1:27">
      <c r="A43" s="9">
        <v>43836</v>
      </c>
      <c r="B43" s="83">
        <f t="shared" si="20"/>
        <v>18.5</v>
      </c>
      <c r="C43" s="7">
        <v>29</v>
      </c>
      <c r="D43" s="7">
        <f t="shared" si="21"/>
        <v>0</v>
      </c>
      <c r="E43" s="7">
        <v>30</v>
      </c>
      <c r="F43" s="7">
        <f t="shared" si="22"/>
        <v>0</v>
      </c>
      <c r="G43" s="7">
        <v>26</v>
      </c>
      <c r="H43" s="7">
        <f t="shared" si="23"/>
        <v>0</v>
      </c>
      <c r="I43" s="7">
        <v>29</v>
      </c>
      <c r="J43" s="7">
        <f t="shared" si="29"/>
        <v>0</v>
      </c>
      <c r="K43" s="7">
        <v>24</v>
      </c>
      <c r="L43" s="7">
        <f t="shared" si="30"/>
        <v>0</v>
      </c>
      <c r="M43" s="7">
        <v>30</v>
      </c>
      <c r="N43" s="7">
        <f t="shared" si="31"/>
        <v>0</v>
      </c>
      <c r="O43" s="7">
        <v>27</v>
      </c>
      <c r="P43" s="7">
        <f t="shared" si="32"/>
        <v>1</v>
      </c>
      <c r="Q43" s="81">
        <v>26</v>
      </c>
      <c r="R43" s="7">
        <f t="shared" si="33"/>
        <v>2</v>
      </c>
      <c r="T43">
        <f t="shared" si="18"/>
        <v>0</v>
      </c>
      <c r="U43">
        <f t="shared" si="19"/>
        <v>0</v>
      </c>
      <c r="V43">
        <f t="shared" si="24"/>
        <v>0</v>
      </c>
      <c r="W43">
        <f t="shared" si="34"/>
        <v>0</v>
      </c>
      <c r="X43">
        <f t="shared" si="25"/>
        <v>0</v>
      </c>
      <c r="Y43">
        <f t="shared" si="26"/>
        <v>0</v>
      </c>
      <c r="Z43">
        <f t="shared" si="27"/>
        <v>18.5</v>
      </c>
      <c r="AA43">
        <f t="shared" si="28"/>
        <v>37</v>
      </c>
    </row>
    <row r="44" spans="1:27">
      <c r="A44" s="9">
        <v>43840</v>
      </c>
      <c r="B44" s="83">
        <f t="shared" si="20"/>
        <v>24</v>
      </c>
      <c r="C44" s="7">
        <v>29</v>
      </c>
      <c r="D44" s="7">
        <f t="shared" si="21"/>
        <v>0</v>
      </c>
      <c r="E44" s="7">
        <v>30</v>
      </c>
      <c r="F44" s="7">
        <f t="shared" si="22"/>
        <v>0</v>
      </c>
      <c r="G44" s="7">
        <v>26</v>
      </c>
      <c r="H44" s="7">
        <f t="shared" si="23"/>
        <v>0</v>
      </c>
      <c r="I44" s="7">
        <v>29</v>
      </c>
      <c r="J44" s="7">
        <f t="shared" si="29"/>
        <v>0</v>
      </c>
      <c r="K44" s="7">
        <v>23</v>
      </c>
      <c r="L44" s="7">
        <f t="shared" si="30"/>
        <v>1</v>
      </c>
      <c r="M44" s="7">
        <v>30</v>
      </c>
      <c r="N44" s="7">
        <f t="shared" si="31"/>
        <v>0</v>
      </c>
      <c r="O44" s="7">
        <v>21</v>
      </c>
      <c r="P44" s="7">
        <f t="shared" si="32"/>
        <v>6</v>
      </c>
      <c r="Q44" s="81">
        <v>26</v>
      </c>
      <c r="R44" s="7">
        <f t="shared" si="33"/>
        <v>0</v>
      </c>
      <c r="T44">
        <f t="shared" si="18"/>
        <v>0</v>
      </c>
      <c r="U44">
        <f t="shared" si="19"/>
        <v>0</v>
      </c>
      <c r="V44">
        <f t="shared" si="24"/>
        <v>0</v>
      </c>
      <c r="W44">
        <f t="shared" si="34"/>
        <v>0</v>
      </c>
      <c r="X44">
        <f t="shared" si="25"/>
        <v>24</v>
      </c>
      <c r="Y44">
        <f t="shared" si="26"/>
        <v>0</v>
      </c>
      <c r="Z44">
        <f t="shared" si="27"/>
        <v>144</v>
      </c>
      <c r="AA44">
        <f t="shared" si="28"/>
        <v>0</v>
      </c>
    </row>
    <row r="45" spans="1:27">
      <c r="A45" s="9">
        <v>43843</v>
      </c>
      <c r="B45" s="83">
        <f t="shared" si="20"/>
        <v>27.5</v>
      </c>
      <c r="C45" s="7">
        <v>28</v>
      </c>
      <c r="D45" s="7">
        <f t="shared" si="21"/>
        <v>1</v>
      </c>
      <c r="E45" s="7">
        <v>28</v>
      </c>
      <c r="F45" s="7">
        <f t="shared" si="22"/>
        <v>2</v>
      </c>
      <c r="G45" s="7">
        <v>25</v>
      </c>
      <c r="H45" s="7">
        <f t="shared" si="23"/>
        <v>1</v>
      </c>
      <c r="I45" s="7">
        <v>27</v>
      </c>
      <c r="J45" s="7">
        <f t="shared" si="29"/>
        <v>2</v>
      </c>
      <c r="K45" s="7">
        <v>23</v>
      </c>
      <c r="L45" s="7">
        <f t="shared" si="30"/>
        <v>0</v>
      </c>
      <c r="M45" s="7">
        <v>29</v>
      </c>
      <c r="N45" s="7">
        <f t="shared" si="31"/>
        <v>1</v>
      </c>
      <c r="O45" s="7">
        <v>19</v>
      </c>
      <c r="P45" s="7">
        <f t="shared" si="32"/>
        <v>2</v>
      </c>
      <c r="Q45" s="81">
        <v>26</v>
      </c>
      <c r="R45" s="7">
        <f t="shared" si="33"/>
        <v>0</v>
      </c>
      <c r="T45">
        <f t="shared" si="18"/>
        <v>27.5</v>
      </c>
      <c r="U45">
        <f t="shared" si="19"/>
        <v>55</v>
      </c>
      <c r="V45">
        <f t="shared" si="24"/>
        <v>27.5</v>
      </c>
      <c r="W45">
        <f t="shared" si="34"/>
        <v>55</v>
      </c>
      <c r="X45">
        <f t="shared" si="25"/>
        <v>0</v>
      </c>
      <c r="Y45">
        <f t="shared" si="26"/>
        <v>27.5</v>
      </c>
      <c r="Z45">
        <f t="shared" si="27"/>
        <v>55</v>
      </c>
      <c r="AA45">
        <f t="shared" si="28"/>
        <v>0</v>
      </c>
    </row>
    <row r="46" spans="1:27">
      <c r="A46" s="9">
        <v>43845</v>
      </c>
      <c r="B46" s="83">
        <f t="shared" si="20"/>
        <v>30</v>
      </c>
      <c r="C46" s="7">
        <v>28</v>
      </c>
      <c r="D46" s="7">
        <f t="shared" si="21"/>
        <v>0</v>
      </c>
      <c r="E46" s="7">
        <v>26</v>
      </c>
      <c r="F46" s="7">
        <f t="shared" si="22"/>
        <v>2</v>
      </c>
      <c r="G46" s="7">
        <v>25</v>
      </c>
      <c r="H46" s="7">
        <f t="shared" si="23"/>
        <v>0</v>
      </c>
      <c r="I46" s="7">
        <v>26</v>
      </c>
      <c r="J46" s="7">
        <f t="shared" si="29"/>
        <v>1</v>
      </c>
      <c r="K46" s="7">
        <v>23</v>
      </c>
      <c r="L46" s="7">
        <f t="shared" si="30"/>
        <v>0</v>
      </c>
      <c r="M46" s="7">
        <v>29</v>
      </c>
      <c r="N46" s="7">
        <f t="shared" si="31"/>
        <v>0</v>
      </c>
      <c r="O46" s="7">
        <v>18</v>
      </c>
      <c r="P46" s="7">
        <f t="shared" si="32"/>
        <v>1</v>
      </c>
      <c r="Q46" s="81">
        <v>26</v>
      </c>
      <c r="R46" s="7">
        <f t="shared" si="33"/>
        <v>0</v>
      </c>
      <c r="T46">
        <f t="shared" si="18"/>
        <v>0</v>
      </c>
      <c r="U46">
        <f t="shared" si="19"/>
        <v>60</v>
      </c>
      <c r="V46">
        <f t="shared" si="24"/>
        <v>0</v>
      </c>
      <c r="W46">
        <f t="shared" si="34"/>
        <v>30</v>
      </c>
      <c r="X46">
        <f t="shared" si="25"/>
        <v>0</v>
      </c>
      <c r="Y46">
        <f t="shared" si="26"/>
        <v>0</v>
      </c>
      <c r="Z46">
        <f t="shared" si="27"/>
        <v>30</v>
      </c>
      <c r="AA46">
        <f t="shared" si="28"/>
        <v>0</v>
      </c>
    </row>
    <row r="47" spans="1:27">
      <c r="A47" s="9">
        <v>43847</v>
      </c>
      <c r="B47" s="83">
        <f t="shared" si="20"/>
        <v>32</v>
      </c>
      <c r="C47" s="7">
        <v>26</v>
      </c>
      <c r="D47" s="7">
        <f t="shared" si="21"/>
        <v>2</v>
      </c>
      <c r="E47" s="7">
        <v>25</v>
      </c>
      <c r="F47" s="7">
        <f t="shared" si="22"/>
        <v>1</v>
      </c>
      <c r="G47" s="7">
        <v>25</v>
      </c>
      <c r="H47" s="7">
        <f t="shared" si="23"/>
        <v>0</v>
      </c>
      <c r="I47" s="7">
        <v>26</v>
      </c>
      <c r="J47" s="7">
        <f t="shared" si="29"/>
        <v>0</v>
      </c>
      <c r="K47" s="7">
        <v>23</v>
      </c>
      <c r="L47" s="7">
        <f t="shared" si="30"/>
        <v>0</v>
      </c>
      <c r="M47" s="7">
        <v>27</v>
      </c>
      <c r="N47" s="7">
        <f t="shared" si="31"/>
        <v>2</v>
      </c>
      <c r="O47" s="7">
        <v>18</v>
      </c>
      <c r="P47" s="7">
        <f t="shared" si="32"/>
        <v>0</v>
      </c>
      <c r="Q47" s="81">
        <v>26</v>
      </c>
      <c r="R47" s="7">
        <f t="shared" si="33"/>
        <v>0</v>
      </c>
      <c r="T47">
        <f t="shared" si="18"/>
        <v>64</v>
      </c>
      <c r="U47">
        <f t="shared" si="19"/>
        <v>32</v>
      </c>
      <c r="V47">
        <f t="shared" si="24"/>
        <v>0</v>
      </c>
      <c r="W47">
        <f t="shared" si="34"/>
        <v>0</v>
      </c>
      <c r="X47">
        <f t="shared" si="25"/>
        <v>0</v>
      </c>
      <c r="Y47">
        <f t="shared" si="26"/>
        <v>64</v>
      </c>
      <c r="Z47">
        <f t="shared" si="27"/>
        <v>0</v>
      </c>
      <c r="AA47">
        <f t="shared" si="28"/>
        <v>0</v>
      </c>
    </row>
    <row r="48" spans="1:27">
      <c r="A48" s="9">
        <v>43851</v>
      </c>
      <c r="B48" s="83">
        <f t="shared" si="20"/>
        <v>35</v>
      </c>
      <c r="C48" s="7">
        <v>21</v>
      </c>
      <c r="D48" s="7">
        <f t="shared" si="21"/>
        <v>5</v>
      </c>
      <c r="E48" s="7">
        <v>24</v>
      </c>
      <c r="F48" s="7">
        <f t="shared" si="22"/>
        <v>1</v>
      </c>
      <c r="G48" s="7">
        <v>23</v>
      </c>
      <c r="H48" s="7">
        <f t="shared" si="23"/>
        <v>2</v>
      </c>
      <c r="I48" s="7">
        <v>23</v>
      </c>
      <c r="J48" s="7">
        <f t="shared" si="29"/>
        <v>3</v>
      </c>
      <c r="K48" s="7">
        <v>21</v>
      </c>
      <c r="L48" s="7">
        <f t="shared" si="30"/>
        <v>2</v>
      </c>
      <c r="M48" s="7">
        <v>27</v>
      </c>
      <c r="N48" s="7">
        <f t="shared" si="31"/>
        <v>0</v>
      </c>
      <c r="O48" s="7">
        <v>17</v>
      </c>
      <c r="P48" s="7">
        <f t="shared" si="32"/>
        <v>1</v>
      </c>
      <c r="Q48" s="81">
        <v>25</v>
      </c>
      <c r="R48" s="7">
        <f t="shared" si="33"/>
        <v>1</v>
      </c>
      <c r="T48">
        <f t="shared" si="18"/>
        <v>175</v>
      </c>
      <c r="U48">
        <f t="shared" si="19"/>
        <v>35</v>
      </c>
      <c r="V48">
        <f t="shared" si="24"/>
        <v>70</v>
      </c>
      <c r="W48">
        <f t="shared" si="34"/>
        <v>105</v>
      </c>
      <c r="X48">
        <f t="shared" si="25"/>
        <v>70</v>
      </c>
      <c r="Y48">
        <f t="shared" si="26"/>
        <v>0</v>
      </c>
      <c r="Z48">
        <f t="shared" si="27"/>
        <v>35</v>
      </c>
      <c r="AA48">
        <f t="shared" si="28"/>
        <v>35</v>
      </c>
    </row>
    <row r="49" spans="1:28">
      <c r="A49" s="9">
        <v>43853</v>
      </c>
      <c r="B49" s="83">
        <f t="shared" si="20"/>
        <v>38</v>
      </c>
      <c r="C49" s="7">
        <v>21</v>
      </c>
      <c r="D49" s="7">
        <f t="shared" si="21"/>
        <v>0</v>
      </c>
      <c r="E49" s="7">
        <v>22</v>
      </c>
      <c r="F49" s="7">
        <f t="shared" si="22"/>
        <v>2</v>
      </c>
      <c r="G49" s="7">
        <v>23</v>
      </c>
      <c r="H49" s="7">
        <f t="shared" si="23"/>
        <v>0</v>
      </c>
      <c r="I49" s="7">
        <v>22</v>
      </c>
      <c r="J49" s="7">
        <f t="shared" si="29"/>
        <v>1</v>
      </c>
      <c r="K49" s="7">
        <v>21</v>
      </c>
      <c r="L49" s="7">
        <f t="shared" si="30"/>
        <v>0</v>
      </c>
      <c r="M49" s="7">
        <v>26</v>
      </c>
      <c r="N49" s="7">
        <f t="shared" si="31"/>
        <v>1</v>
      </c>
      <c r="O49" s="7">
        <v>16</v>
      </c>
      <c r="P49" s="7">
        <f t="shared" si="32"/>
        <v>1</v>
      </c>
      <c r="Q49" s="81">
        <v>24</v>
      </c>
      <c r="R49" s="7">
        <f t="shared" si="33"/>
        <v>1</v>
      </c>
      <c r="T49">
        <f t="shared" si="18"/>
        <v>0</v>
      </c>
      <c r="U49">
        <f t="shared" si="19"/>
        <v>76</v>
      </c>
      <c r="V49">
        <f t="shared" si="24"/>
        <v>0</v>
      </c>
      <c r="W49">
        <f t="shared" si="34"/>
        <v>38</v>
      </c>
      <c r="X49">
        <f t="shared" si="25"/>
        <v>0</v>
      </c>
      <c r="Y49">
        <f t="shared" si="26"/>
        <v>38</v>
      </c>
      <c r="Z49">
        <f t="shared" si="27"/>
        <v>38</v>
      </c>
      <c r="AA49">
        <f t="shared" si="28"/>
        <v>38</v>
      </c>
    </row>
    <row r="50" spans="1:28">
      <c r="A50" s="9">
        <v>43857</v>
      </c>
      <c r="B50" s="83">
        <f t="shared" si="20"/>
        <v>41</v>
      </c>
      <c r="C50" s="7">
        <v>21</v>
      </c>
      <c r="D50" s="7">
        <f t="shared" si="21"/>
        <v>0</v>
      </c>
      <c r="E50" s="7">
        <v>19</v>
      </c>
      <c r="F50" s="7">
        <f t="shared" si="22"/>
        <v>3</v>
      </c>
      <c r="G50" s="7">
        <v>22</v>
      </c>
      <c r="H50" s="7">
        <f t="shared" si="23"/>
        <v>1</v>
      </c>
      <c r="I50" s="7">
        <v>19</v>
      </c>
      <c r="J50" s="7">
        <f t="shared" si="29"/>
        <v>3</v>
      </c>
      <c r="K50" s="7">
        <v>20</v>
      </c>
      <c r="L50" s="7">
        <f t="shared" si="30"/>
        <v>1</v>
      </c>
      <c r="M50" s="7">
        <v>24</v>
      </c>
      <c r="N50" s="7">
        <f t="shared" si="31"/>
        <v>2</v>
      </c>
      <c r="O50" s="7">
        <v>15</v>
      </c>
      <c r="P50" s="7">
        <f t="shared" si="32"/>
        <v>1</v>
      </c>
      <c r="Q50" s="81">
        <v>24</v>
      </c>
      <c r="R50" s="7">
        <f t="shared" si="33"/>
        <v>0</v>
      </c>
      <c r="T50">
        <f t="shared" si="18"/>
        <v>0</v>
      </c>
      <c r="U50">
        <f t="shared" si="19"/>
        <v>123</v>
      </c>
      <c r="V50">
        <f t="shared" si="24"/>
        <v>41</v>
      </c>
      <c r="W50">
        <f t="shared" si="34"/>
        <v>123</v>
      </c>
      <c r="X50">
        <f t="shared" si="25"/>
        <v>41</v>
      </c>
      <c r="Y50">
        <f t="shared" si="26"/>
        <v>82</v>
      </c>
      <c r="Z50">
        <f t="shared" si="27"/>
        <v>41</v>
      </c>
      <c r="AA50">
        <f t="shared" si="28"/>
        <v>0</v>
      </c>
    </row>
    <row r="51" spans="1:28">
      <c r="A51" s="9">
        <v>43860</v>
      </c>
      <c r="B51" s="83">
        <f t="shared" si="20"/>
        <v>44.5</v>
      </c>
      <c r="C51" s="7">
        <v>20</v>
      </c>
      <c r="D51" s="7">
        <f t="shared" si="21"/>
        <v>1</v>
      </c>
      <c r="E51" s="7">
        <v>18</v>
      </c>
      <c r="F51" s="7">
        <f t="shared" si="22"/>
        <v>1</v>
      </c>
      <c r="G51" s="7">
        <v>22</v>
      </c>
      <c r="H51" s="7">
        <f t="shared" si="23"/>
        <v>0</v>
      </c>
      <c r="I51" s="7">
        <v>18</v>
      </c>
      <c r="J51" s="7">
        <f t="shared" si="29"/>
        <v>1</v>
      </c>
      <c r="K51" s="7">
        <v>14</v>
      </c>
      <c r="L51" s="7">
        <f t="shared" si="30"/>
        <v>6</v>
      </c>
      <c r="M51" s="7">
        <v>23</v>
      </c>
      <c r="N51" s="7">
        <f t="shared" si="31"/>
        <v>1</v>
      </c>
      <c r="O51" s="7">
        <v>13</v>
      </c>
      <c r="P51" s="7">
        <f t="shared" si="32"/>
        <v>2</v>
      </c>
      <c r="Q51" s="81">
        <v>24</v>
      </c>
      <c r="R51" s="7">
        <f t="shared" si="33"/>
        <v>0</v>
      </c>
      <c r="T51">
        <f t="shared" si="18"/>
        <v>44.5</v>
      </c>
      <c r="U51">
        <f t="shared" si="19"/>
        <v>44.5</v>
      </c>
      <c r="V51">
        <f t="shared" si="24"/>
        <v>0</v>
      </c>
      <c r="W51">
        <f t="shared" si="34"/>
        <v>44.5</v>
      </c>
      <c r="X51">
        <f t="shared" si="25"/>
        <v>267</v>
      </c>
      <c r="Y51">
        <f t="shared" si="26"/>
        <v>44.5</v>
      </c>
      <c r="Z51">
        <f t="shared" si="27"/>
        <v>89</v>
      </c>
      <c r="AA51">
        <f t="shared" si="28"/>
        <v>0</v>
      </c>
    </row>
    <row r="52" spans="1:28">
      <c r="A52" s="9">
        <v>43865</v>
      </c>
      <c r="B52" s="83">
        <f t="shared" si="20"/>
        <v>48.5</v>
      </c>
      <c r="C52" s="7">
        <v>10</v>
      </c>
      <c r="D52" s="7">
        <f t="shared" si="21"/>
        <v>10</v>
      </c>
      <c r="E52" s="7">
        <v>6</v>
      </c>
      <c r="F52" s="7">
        <f t="shared" si="22"/>
        <v>12</v>
      </c>
      <c r="G52" s="7">
        <v>13</v>
      </c>
      <c r="H52" s="7">
        <f t="shared" si="23"/>
        <v>9</v>
      </c>
      <c r="I52" s="7">
        <v>10</v>
      </c>
      <c r="J52" s="7">
        <f t="shared" si="29"/>
        <v>8</v>
      </c>
      <c r="K52" s="7">
        <v>12</v>
      </c>
      <c r="L52" s="7">
        <f t="shared" si="30"/>
        <v>2</v>
      </c>
      <c r="M52" s="7">
        <v>18</v>
      </c>
      <c r="N52" s="7">
        <f t="shared" si="31"/>
        <v>5</v>
      </c>
      <c r="O52" s="7">
        <v>9</v>
      </c>
      <c r="P52" s="7">
        <f t="shared" si="32"/>
        <v>4</v>
      </c>
      <c r="Q52" s="81">
        <v>16</v>
      </c>
      <c r="R52" s="7">
        <f t="shared" si="33"/>
        <v>8</v>
      </c>
      <c r="T52">
        <f t="shared" si="18"/>
        <v>485</v>
      </c>
      <c r="U52">
        <f t="shared" si="19"/>
        <v>582</v>
      </c>
      <c r="V52">
        <f t="shared" si="24"/>
        <v>436.5</v>
      </c>
      <c r="W52">
        <f t="shared" si="34"/>
        <v>388</v>
      </c>
      <c r="X52">
        <f t="shared" si="25"/>
        <v>97</v>
      </c>
      <c r="Y52">
        <f t="shared" si="26"/>
        <v>242.5</v>
      </c>
      <c r="Z52">
        <f t="shared" si="27"/>
        <v>194</v>
      </c>
      <c r="AA52">
        <f t="shared" si="28"/>
        <v>388</v>
      </c>
    </row>
    <row r="53" spans="1:28">
      <c r="A53" s="9">
        <v>43868</v>
      </c>
      <c r="B53" s="83">
        <f t="shared" si="20"/>
        <v>52.5</v>
      </c>
      <c r="C53" s="7">
        <v>9</v>
      </c>
      <c r="D53" s="7">
        <f t="shared" si="21"/>
        <v>1</v>
      </c>
      <c r="E53" s="7">
        <v>2</v>
      </c>
      <c r="F53" s="7">
        <f t="shared" si="22"/>
        <v>4</v>
      </c>
      <c r="G53" s="7">
        <v>13</v>
      </c>
      <c r="H53" s="7">
        <f t="shared" si="23"/>
        <v>0</v>
      </c>
      <c r="I53" s="7">
        <v>6</v>
      </c>
      <c r="J53" s="7">
        <f t="shared" si="29"/>
        <v>4</v>
      </c>
      <c r="K53" s="7">
        <v>12</v>
      </c>
      <c r="L53" s="7">
        <f t="shared" si="30"/>
        <v>0</v>
      </c>
      <c r="M53" s="7">
        <v>13</v>
      </c>
      <c r="N53" s="7">
        <f t="shared" si="31"/>
        <v>5</v>
      </c>
      <c r="O53" s="7">
        <v>7</v>
      </c>
      <c r="P53" s="7">
        <f t="shared" si="32"/>
        <v>2</v>
      </c>
      <c r="Q53" s="81">
        <v>12</v>
      </c>
      <c r="R53" s="7">
        <f t="shared" si="33"/>
        <v>4</v>
      </c>
      <c r="T53">
        <f t="shared" si="18"/>
        <v>52.5</v>
      </c>
      <c r="U53">
        <f t="shared" si="19"/>
        <v>210</v>
      </c>
      <c r="V53">
        <f t="shared" si="24"/>
        <v>0</v>
      </c>
      <c r="W53">
        <f t="shared" si="34"/>
        <v>210</v>
      </c>
      <c r="X53">
        <f t="shared" si="25"/>
        <v>0</v>
      </c>
      <c r="Y53">
        <f t="shared" si="26"/>
        <v>262.5</v>
      </c>
      <c r="Z53">
        <f t="shared" si="27"/>
        <v>105</v>
      </c>
      <c r="AA53">
        <f t="shared" si="28"/>
        <v>210</v>
      </c>
    </row>
    <row r="54" spans="1:28">
      <c r="A54" s="9">
        <v>43872</v>
      </c>
      <c r="B54" s="83">
        <f t="shared" si="20"/>
        <v>56</v>
      </c>
      <c r="C54" s="7">
        <v>8</v>
      </c>
      <c r="D54" s="7">
        <f t="shared" si="21"/>
        <v>1</v>
      </c>
      <c r="E54" s="86">
        <v>0</v>
      </c>
      <c r="F54" s="7">
        <f t="shared" si="22"/>
        <v>2</v>
      </c>
      <c r="G54" s="7">
        <v>12</v>
      </c>
      <c r="H54" s="7">
        <f t="shared" si="23"/>
        <v>1</v>
      </c>
      <c r="I54" s="7">
        <v>3</v>
      </c>
      <c r="J54" s="7">
        <f t="shared" si="29"/>
        <v>3</v>
      </c>
      <c r="K54" s="7">
        <v>12</v>
      </c>
      <c r="L54" s="7">
        <f t="shared" si="30"/>
        <v>0</v>
      </c>
      <c r="M54" s="7">
        <v>12</v>
      </c>
      <c r="N54" s="7">
        <f t="shared" si="31"/>
        <v>1</v>
      </c>
      <c r="O54" s="7">
        <v>4</v>
      </c>
      <c r="P54" s="7">
        <f t="shared" si="32"/>
        <v>3</v>
      </c>
      <c r="Q54" s="81">
        <v>8</v>
      </c>
      <c r="R54" s="7">
        <f t="shared" si="33"/>
        <v>4</v>
      </c>
      <c r="T54">
        <f t="shared" si="18"/>
        <v>56</v>
      </c>
      <c r="U54">
        <f t="shared" si="19"/>
        <v>112</v>
      </c>
      <c r="V54">
        <f t="shared" si="24"/>
        <v>56</v>
      </c>
      <c r="W54">
        <f t="shared" si="34"/>
        <v>168</v>
      </c>
      <c r="X54">
        <f t="shared" si="25"/>
        <v>0</v>
      </c>
      <c r="Y54">
        <f t="shared" si="26"/>
        <v>56</v>
      </c>
      <c r="Z54">
        <f t="shared" si="27"/>
        <v>168</v>
      </c>
      <c r="AA54">
        <f t="shared" si="28"/>
        <v>224</v>
      </c>
    </row>
    <row r="55" spans="1:28">
      <c r="A55" s="9">
        <v>43874</v>
      </c>
      <c r="B55" s="83">
        <f t="shared" si="20"/>
        <v>59</v>
      </c>
      <c r="C55" s="7">
        <v>7</v>
      </c>
      <c r="D55" s="7">
        <f t="shared" si="21"/>
        <v>1</v>
      </c>
      <c r="E55" s="86">
        <v>0</v>
      </c>
      <c r="F55" s="7">
        <f t="shared" si="22"/>
        <v>0</v>
      </c>
      <c r="G55" s="7">
        <v>12</v>
      </c>
      <c r="H55" s="7">
        <f t="shared" si="23"/>
        <v>0</v>
      </c>
      <c r="I55" s="7">
        <v>2</v>
      </c>
      <c r="J55" s="7">
        <f t="shared" si="29"/>
        <v>1</v>
      </c>
      <c r="K55" s="7">
        <v>7</v>
      </c>
      <c r="L55" s="7">
        <f t="shared" si="30"/>
        <v>5</v>
      </c>
      <c r="M55" s="7">
        <v>10</v>
      </c>
      <c r="N55" s="7">
        <f t="shared" si="31"/>
        <v>2</v>
      </c>
      <c r="O55" s="7">
        <v>3</v>
      </c>
      <c r="P55" s="7">
        <f t="shared" si="32"/>
        <v>1</v>
      </c>
      <c r="Q55" s="81">
        <v>7</v>
      </c>
      <c r="R55" s="7">
        <f t="shared" si="33"/>
        <v>1</v>
      </c>
      <c r="T55">
        <f t="shared" si="18"/>
        <v>59</v>
      </c>
      <c r="U55">
        <f t="shared" si="19"/>
        <v>0</v>
      </c>
      <c r="V55">
        <f t="shared" si="24"/>
        <v>0</v>
      </c>
      <c r="W55">
        <f t="shared" si="34"/>
        <v>59</v>
      </c>
      <c r="X55">
        <f t="shared" si="25"/>
        <v>295</v>
      </c>
      <c r="Y55">
        <f t="shared" si="26"/>
        <v>118</v>
      </c>
      <c r="Z55">
        <f t="shared" si="27"/>
        <v>59</v>
      </c>
      <c r="AA55">
        <f t="shared" si="28"/>
        <v>59</v>
      </c>
    </row>
    <row r="56" spans="1:28">
      <c r="A56" s="9">
        <v>43881</v>
      </c>
      <c r="B56" s="83">
        <f t="shared" si="20"/>
        <v>63.5</v>
      </c>
      <c r="C56" s="7">
        <v>2</v>
      </c>
      <c r="D56" s="7">
        <f t="shared" si="21"/>
        <v>5</v>
      </c>
      <c r="E56" s="86">
        <v>0</v>
      </c>
      <c r="F56" s="7">
        <f t="shared" si="22"/>
        <v>0</v>
      </c>
      <c r="G56" s="7">
        <v>4</v>
      </c>
      <c r="H56" s="7">
        <f t="shared" si="23"/>
        <v>8</v>
      </c>
      <c r="I56" s="86">
        <v>0</v>
      </c>
      <c r="J56" s="7">
        <f t="shared" si="29"/>
        <v>2</v>
      </c>
      <c r="K56" s="86">
        <v>0</v>
      </c>
      <c r="L56" s="7">
        <f t="shared" si="30"/>
        <v>7</v>
      </c>
      <c r="M56" s="7">
        <v>3</v>
      </c>
      <c r="N56" s="7">
        <f t="shared" si="31"/>
        <v>7</v>
      </c>
      <c r="O56" s="86">
        <v>0</v>
      </c>
      <c r="P56" s="7">
        <f t="shared" si="32"/>
        <v>3</v>
      </c>
      <c r="Q56" s="81">
        <v>4</v>
      </c>
      <c r="R56" s="7">
        <f t="shared" si="33"/>
        <v>3</v>
      </c>
      <c r="T56">
        <f t="shared" si="18"/>
        <v>317.5</v>
      </c>
      <c r="U56">
        <f t="shared" si="19"/>
        <v>0</v>
      </c>
      <c r="V56">
        <f t="shared" si="24"/>
        <v>508</v>
      </c>
      <c r="W56">
        <f t="shared" si="34"/>
        <v>127</v>
      </c>
      <c r="X56">
        <f t="shared" si="25"/>
        <v>444.5</v>
      </c>
      <c r="Y56">
        <f t="shared" si="26"/>
        <v>444.5</v>
      </c>
      <c r="Z56">
        <f t="shared" si="27"/>
        <v>190.5</v>
      </c>
      <c r="AA56">
        <f t="shared" si="28"/>
        <v>190.5</v>
      </c>
    </row>
    <row r="57" spans="1:28">
      <c r="A57" s="9">
        <v>43885</v>
      </c>
      <c r="B57" s="83">
        <f t="shared" si="20"/>
        <v>69</v>
      </c>
      <c r="C57" s="7">
        <v>2</v>
      </c>
      <c r="D57" s="7">
        <f t="shared" si="21"/>
        <v>0</v>
      </c>
      <c r="E57" s="86">
        <v>0</v>
      </c>
      <c r="F57" s="7">
        <f t="shared" si="22"/>
        <v>0</v>
      </c>
      <c r="G57" s="7">
        <v>4</v>
      </c>
      <c r="H57" s="7">
        <f t="shared" si="23"/>
        <v>0</v>
      </c>
      <c r="I57" s="86">
        <v>0</v>
      </c>
      <c r="J57" s="7">
        <f t="shared" si="29"/>
        <v>0</v>
      </c>
      <c r="K57" s="84">
        <v>0</v>
      </c>
      <c r="L57" s="7">
        <f t="shared" si="30"/>
        <v>0</v>
      </c>
      <c r="M57" s="7">
        <v>3</v>
      </c>
      <c r="N57" s="7">
        <f t="shared" si="31"/>
        <v>0</v>
      </c>
      <c r="O57" s="86">
        <v>0</v>
      </c>
      <c r="P57" s="7">
        <f t="shared" si="32"/>
        <v>0</v>
      </c>
      <c r="Q57" s="81">
        <v>4</v>
      </c>
      <c r="R57" s="7">
        <f t="shared" si="33"/>
        <v>0</v>
      </c>
      <c r="T57">
        <f t="shared" si="18"/>
        <v>0</v>
      </c>
      <c r="U57">
        <f t="shared" si="19"/>
        <v>0</v>
      </c>
      <c r="V57">
        <f t="shared" si="24"/>
        <v>0</v>
      </c>
      <c r="W57">
        <f t="shared" si="34"/>
        <v>0</v>
      </c>
      <c r="X57">
        <f t="shared" si="25"/>
        <v>0</v>
      </c>
      <c r="Y57">
        <f t="shared" si="26"/>
        <v>0</v>
      </c>
      <c r="Z57">
        <f t="shared" si="27"/>
        <v>0</v>
      </c>
      <c r="AA57">
        <f t="shared" si="28"/>
        <v>0</v>
      </c>
    </row>
    <row r="58" spans="1:28">
      <c r="A58" s="9">
        <v>43888</v>
      </c>
      <c r="B58" s="83">
        <f t="shared" si="20"/>
        <v>72.5</v>
      </c>
      <c r="C58" s="7">
        <v>2</v>
      </c>
      <c r="D58" s="7">
        <f t="shared" si="21"/>
        <v>0</v>
      </c>
      <c r="E58" s="86">
        <v>0</v>
      </c>
      <c r="F58" s="7">
        <f t="shared" si="22"/>
        <v>0</v>
      </c>
      <c r="G58" s="7">
        <v>4</v>
      </c>
      <c r="H58" s="7">
        <f t="shared" si="23"/>
        <v>0</v>
      </c>
      <c r="I58" s="86">
        <v>0</v>
      </c>
      <c r="J58" s="7">
        <f t="shared" si="29"/>
        <v>0</v>
      </c>
      <c r="K58" s="84">
        <v>0</v>
      </c>
      <c r="L58" s="7">
        <f t="shared" si="30"/>
        <v>0</v>
      </c>
      <c r="M58" s="7">
        <v>3</v>
      </c>
      <c r="N58" s="7">
        <f t="shared" si="31"/>
        <v>0</v>
      </c>
      <c r="O58" s="86">
        <v>0</v>
      </c>
      <c r="P58" s="7">
        <f t="shared" si="32"/>
        <v>0</v>
      </c>
      <c r="Q58" s="88">
        <v>0</v>
      </c>
      <c r="R58" s="7">
        <f t="shared" si="33"/>
        <v>4</v>
      </c>
      <c r="T58">
        <f t="shared" si="18"/>
        <v>0</v>
      </c>
      <c r="U58">
        <f t="shared" si="19"/>
        <v>0</v>
      </c>
      <c r="V58">
        <f t="shared" si="24"/>
        <v>0</v>
      </c>
      <c r="W58">
        <f t="shared" si="34"/>
        <v>0</v>
      </c>
      <c r="X58">
        <f t="shared" si="25"/>
        <v>0</v>
      </c>
      <c r="Y58">
        <f t="shared" si="26"/>
        <v>0</v>
      </c>
      <c r="Z58">
        <f t="shared" si="27"/>
        <v>0</v>
      </c>
      <c r="AA58">
        <f t="shared" si="28"/>
        <v>290</v>
      </c>
    </row>
    <row r="59" spans="1:28">
      <c r="A59" s="9">
        <v>43892</v>
      </c>
      <c r="B59" s="83">
        <f t="shared" si="20"/>
        <v>76</v>
      </c>
      <c r="C59" s="7">
        <v>1</v>
      </c>
      <c r="D59" s="7">
        <f t="shared" si="21"/>
        <v>1</v>
      </c>
      <c r="E59" s="86">
        <v>0</v>
      </c>
      <c r="F59" s="7">
        <f t="shared" si="22"/>
        <v>0</v>
      </c>
      <c r="G59" s="7">
        <v>2</v>
      </c>
      <c r="H59" s="7">
        <f t="shared" si="23"/>
        <v>2</v>
      </c>
      <c r="I59" s="86">
        <v>0</v>
      </c>
      <c r="J59" s="7">
        <f t="shared" si="29"/>
        <v>0</v>
      </c>
      <c r="K59" s="84">
        <v>0</v>
      </c>
      <c r="L59" s="7">
        <f t="shared" si="30"/>
        <v>0</v>
      </c>
      <c r="M59" s="7">
        <v>3</v>
      </c>
      <c r="N59" s="7">
        <f t="shared" si="31"/>
        <v>0</v>
      </c>
      <c r="O59" s="86">
        <v>0</v>
      </c>
      <c r="P59" s="7">
        <f t="shared" si="32"/>
        <v>0</v>
      </c>
      <c r="Q59" s="88">
        <v>0</v>
      </c>
      <c r="R59" s="7">
        <f t="shared" si="33"/>
        <v>0</v>
      </c>
      <c r="T59">
        <f t="shared" si="18"/>
        <v>76</v>
      </c>
      <c r="U59">
        <f t="shared" si="19"/>
        <v>0</v>
      </c>
      <c r="V59">
        <f t="shared" si="24"/>
        <v>152</v>
      </c>
      <c r="W59">
        <f t="shared" si="34"/>
        <v>0</v>
      </c>
      <c r="X59">
        <f t="shared" si="25"/>
        <v>0</v>
      </c>
      <c r="Y59">
        <f t="shared" si="26"/>
        <v>0</v>
      </c>
      <c r="Z59">
        <f t="shared" si="27"/>
        <v>0</v>
      </c>
      <c r="AA59">
        <f t="shared" si="28"/>
        <v>0</v>
      </c>
    </row>
    <row r="60" spans="1:28">
      <c r="A60" s="9">
        <v>43896</v>
      </c>
      <c r="B60" s="83">
        <f t="shared" si="20"/>
        <v>80</v>
      </c>
      <c r="C60" s="86">
        <v>0</v>
      </c>
      <c r="D60" s="7">
        <f t="shared" si="21"/>
        <v>1</v>
      </c>
      <c r="E60" s="86">
        <v>0</v>
      </c>
      <c r="F60" s="7">
        <f t="shared" si="22"/>
        <v>0</v>
      </c>
      <c r="G60" s="7">
        <v>2</v>
      </c>
      <c r="H60" s="7">
        <f t="shared" si="23"/>
        <v>0</v>
      </c>
      <c r="I60" s="86">
        <v>0</v>
      </c>
      <c r="J60" s="7">
        <f t="shared" si="29"/>
        <v>0</v>
      </c>
      <c r="K60" s="84">
        <v>0</v>
      </c>
      <c r="L60" s="7">
        <f t="shared" si="30"/>
        <v>0</v>
      </c>
      <c r="M60" s="86">
        <v>0</v>
      </c>
      <c r="N60" s="7">
        <f t="shared" si="31"/>
        <v>3</v>
      </c>
      <c r="O60" s="86">
        <v>0</v>
      </c>
      <c r="P60" s="7">
        <f t="shared" si="32"/>
        <v>0</v>
      </c>
      <c r="Q60" s="88">
        <v>0</v>
      </c>
      <c r="R60" s="7">
        <f t="shared" si="33"/>
        <v>0</v>
      </c>
      <c r="T60">
        <f t="shared" si="18"/>
        <v>80</v>
      </c>
      <c r="U60">
        <f t="shared" si="19"/>
        <v>0</v>
      </c>
      <c r="V60">
        <f t="shared" si="24"/>
        <v>0</v>
      </c>
      <c r="W60">
        <f t="shared" si="34"/>
        <v>0</v>
      </c>
      <c r="X60">
        <f t="shared" si="25"/>
        <v>0</v>
      </c>
      <c r="Y60">
        <f t="shared" si="26"/>
        <v>240</v>
      </c>
      <c r="Z60">
        <f t="shared" si="27"/>
        <v>0</v>
      </c>
      <c r="AA60">
        <f t="shared" si="28"/>
        <v>0</v>
      </c>
    </row>
    <row r="61" spans="1:28">
      <c r="A61" s="9">
        <v>43898</v>
      </c>
      <c r="B61" s="83">
        <f t="shared" si="20"/>
        <v>83</v>
      </c>
      <c r="C61" s="84">
        <v>0</v>
      </c>
      <c r="D61" s="7">
        <f t="shared" si="21"/>
        <v>0</v>
      </c>
      <c r="E61" s="86">
        <v>0</v>
      </c>
      <c r="F61" s="7">
        <f t="shared" si="22"/>
        <v>0</v>
      </c>
      <c r="G61" s="7">
        <v>1</v>
      </c>
      <c r="H61" s="7">
        <f t="shared" si="23"/>
        <v>1</v>
      </c>
      <c r="I61" s="86">
        <v>0</v>
      </c>
      <c r="J61" s="7">
        <f t="shared" si="29"/>
        <v>0</v>
      </c>
      <c r="K61" s="84">
        <v>0</v>
      </c>
      <c r="L61" s="7">
        <f t="shared" si="30"/>
        <v>0</v>
      </c>
      <c r="M61" s="86">
        <v>0</v>
      </c>
      <c r="N61" s="7">
        <f t="shared" si="31"/>
        <v>0</v>
      </c>
      <c r="O61" s="86">
        <v>0</v>
      </c>
      <c r="P61" s="7">
        <f t="shared" si="32"/>
        <v>0</v>
      </c>
      <c r="Q61" s="88">
        <v>0</v>
      </c>
      <c r="R61" s="7">
        <f t="shared" si="33"/>
        <v>0</v>
      </c>
      <c r="T61">
        <f t="shared" si="18"/>
        <v>0</v>
      </c>
      <c r="U61">
        <f t="shared" si="19"/>
        <v>0</v>
      </c>
      <c r="V61">
        <f t="shared" si="24"/>
        <v>83</v>
      </c>
      <c r="W61">
        <f t="shared" si="34"/>
        <v>0</v>
      </c>
      <c r="X61">
        <f t="shared" si="25"/>
        <v>0</v>
      </c>
      <c r="Y61">
        <f t="shared" si="26"/>
        <v>0</v>
      </c>
      <c r="Z61">
        <f t="shared" si="27"/>
        <v>0</v>
      </c>
      <c r="AA61">
        <f t="shared" si="28"/>
        <v>0</v>
      </c>
    </row>
    <row r="62" spans="1:28">
      <c r="A62" s="9">
        <v>43899</v>
      </c>
      <c r="B62" s="83">
        <f t="shared" si="20"/>
        <v>84.5</v>
      </c>
      <c r="C62" s="84">
        <v>0</v>
      </c>
      <c r="D62" s="7">
        <f t="shared" si="21"/>
        <v>0</v>
      </c>
      <c r="E62" s="86">
        <v>0</v>
      </c>
      <c r="F62" s="7">
        <f t="shared" si="22"/>
        <v>0</v>
      </c>
      <c r="G62" s="86">
        <v>0</v>
      </c>
      <c r="H62" s="7">
        <f t="shared" si="23"/>
        <v>1</v>
      </c>
      <c r="I62" s="86">
        <v>0</v>
      </c>
      <c r="J62" s="7">
        <f t="shared" si="29"/>
        <v>0</v>
      </c>
      <c r="K62" s="84">
        <v>0</v>
      </c>
      <c r="L62" s="7">
        <f t="shared" si="30"/>
        <v>0</v>
      </c>
      <c r="M62" s="86">
        <v>0</v>
      </c>
      <c r="N62" s="7">
        <f t="shared" si="31"/>
        <v>0</v>
      </c>
      <c r="O62" s="86">
        <v>0</v>
      </c>
      <c r="P62" s="7">
        <f t="shared" si="32"/>
        <v>0</v>
      </c>
      <c r="Q62" s="88">
        <v>0</v>
      </c>
      <c r="R62" s="7">
        <f t="shared" si="33"/>
        <v>0</v>
      </c>
      <c r="T62">
        <f t="shared" si="18"/>
        <v>0</v>
      </c>
      <c r="U62">
        <f t="shared" si="19"/>
        <v>0</v>
      </c>
      <c r="V62">
        <f t="shared" si="24"/>
        <v>84.5</v>
      </c>
      <c r="W62">
        <f t="shared" si="34"/>
        <v>0</v>
      </c>
      <c r="X62">
        <f t="shared" si="25"/>
        <v>0</v>
      </c>
      <c r="Y62">
        <f t="shared" si="26"/>
        <v>0</v>
      </c>
      <c r="Z62">
        <f t="shared" si="27"/>
        <v>0</v>
      </c>
      <c r="AA62">
        <f t="shared" si="28"/>
        <v>0</v>
      </c>
    </row>
    <row r="63" spans="1:28">
      <c r="S63" t="s">
        <v>81</v>
      </c>
      <c r="T63" s="89">
        <f t="shared" ref="T63:AA63" si="35">SUM(T37:T62)/30</f>
        <v>48.233333333333334</v>
      </c>
      <c r="U63" s="89">
        <f t="shared" si="35"/>
        <v>44.31666666666667</v>
      </c>
      <c r="V63" s="89">
        <f t="shared" si="35"/>
        <v>50.033333333333331</v>
      </c>
      <c r="W63" s="89">
        <f t="shared" si="35"/>
        <v>44.983333333333334</v>
      </c>
      <c r="X63" s="89">
        <f t="shared" si="35"/>
        <v>42.81666666666667</v>
      </c>
      <c r="Y63" s="89">
        <f t="shared" si="35"/>
        <v>53.983333333333334</v>
      </c>
      <c r="Z63" s="89">
        <f t="shared" si="35"/>
        <v>39.25</v>
      </c>
      <c r="AA63" s="89">
        <f t="shared" si="35"/>
        <v>49.31666666666667</v>
      </c>
      <c r="AB63" t="s">
        <v>82</v>
      </c>
    </row>
    <row r="66" spans="1:27">
      <c r="A66" t="s">
        <v>71</v>
      </c>
    </row>
    <row r="70" spans="1:27" ht="15" thickBot="1"/>
    <row r="71" spans="1:27" ht="15" thickBot="1">
      <c r="A71" s="69" t="s">
        <v>85</v>
      </c>
      <c r="B71" s="77"/>
    </row>
    <row r="72" spans="1:27" ht="15">
      <c r="A72" s="70" t="s">
        <v>46</v>
      </c>
      <c r="B72" s="78" t="s">
        <v>70</v>
      </c>
      <c r="C72" s="71" t="s">
        <v>18</v>
      </c>
      <c r="D72" s="23" t="s">
        <v>73</v>
      </c>
      <c r="E72" s="71" t="s">
        <v>22</v>
      </c>
      <c r="F72" s="23" t="s">
        <v>72</v>
      </c>
      <c r="G72" s="72" t="s">
        <v>21</v>
      </c>
      <c r="H72" s="24" t="s">
        <v>74</v>
      </c>
      <c r="I72" s="72" t="s">
        <v>23</v>
      </c>
      <c r="J72" s="24" t="s">
        <v>75</v>
      </c>
      <c r="K72" s="73" t="s">
        <v>20</v>
      </c>
      <c r="L72" s="25" t="s">
        <v>76</v>
      </c>
      <c r="M72" s="73" t="s">
        <v>24</v>
      </c>
      <c r="N72" s="25" t="s">
        <v>77</v>
      </c>
      <c r="O72" s="74" t="s">
        <v>19</v>
      </c>
      <c r="P72" s="26" t="s">
        <v>78</v>
      </c>
      <c r="Q72" s="79" t="s">
        <v>25</v>
      </c>
      <c r="R72" s="26" t="s">
        <v>79</v>
      </c>
      <c r="T72" s="71" t="s">
        <v>18</v>
      </c>
      <c r="U72" s="71" t="s">
        <v>22</v>
      </c>
      <c r="V72" s="72" t="s">
        <v>21</v>
      </c>
      <c r="W72" s="72" t="s">
        <v>23</v>
      </c>
      <c r="X72" s="73" t="s">
        <v>20</v>
      </c>
      <c r="Y72" s="73" t="s">
        <v>24</v>
      </c>
      <c r="Z72" s="74" t="s">
        <v>19</v>
      </c>
      <c r="AA72" s="79" t="s">
        <v>25</v>
      </c>
    </row>
    <row r="73" spans="1:27">
      <c r="A73" s="60">
        <v>43129</v>
      </c>
      <c r="B73" s="83">
        <v>1</v>
      </c>
      <c r="C73" s="61">
        <v>30</v>
      </c>
      <c r="D73" s="7">
        <v>0</v>
      </c>
      <c r="E73" s="61">
        <v>30</v>
      </c>
      <c r="F73" s="7">
        <v>0</v>
      </c>
      <c r="G73" s="61">
        <v>30</v>
      </c>
      <c r="H73" s="7">
        <v>0</v>
      </c>
      <c r="I73" s="61">
        <v>30</v>
      </c>
      <c r="J73" s="7">
        <v>0</v>
      </c>
      <c r="K73" s="61">
        <v>30</v>
      </c>
      <c r="L73" s="7">
        <v>0</v>
      </c>
      <c r="M73" s="61">
        <v>30</v>
      </c>
      <c r="N73" s="7">
        <v>0</v>
      </c>
      <c r="O73" s="61">
        <v>30</v>
      </c>
      <c r="P73" s="7">
        <v>0</v>
      </c>
      <c r="Q73" s="93"/>
      <c r="R73" s="12"/>
      <c r="T73">
        <f t="shared" ref="T73:T98" si="36">$B73*D73</f>
        <v>0</v>
      </c>
      <c r="U73">
        <f t="shared" ref="U73:U98" si="37">$B73*F73</f>
        <v>0</v>
      </c>
      <c r="V73">
        <f>$B73*L73</f>
        <v>0</v>
      </c>
      <c r="W73">
        <f>$B73*N73</f>
        <v>0</v>
      </c>
      <c r="X73">
        <f>$B73*L73</f>
        <v>0</v>
      </c>
      <c r="Y73">
        <f>$B73*N73</f>
        <v>0</v>
      </c>
      <c r="Z73">
        <f>$B73*P73</f>
        <v>0</v>
      </c>
      <c r="AA73" s="94">
        <f>$B73*R73</f>
        <v>0</v>
      </c>
    </row>
    <row r="74" spans="1:27">
      <c r="A74" s="60">
        <v>43131</v>
      </c>
      <c r="B74" s="83">
        <f>(A74-$A$73)-((A74-A73)/2) + 1</f>
        <v>2</v>
      </c>
      <c r="C74" s="61">
        <v>30</v>
      </c>
      <c r="D74" s="7">
        <f>C73-C74</f>
        <v>0</v>
      </c>
      <c r="E74" s="61">
        <v>30</v>
      </c>
      <c r="F74" s="7">
        <f>E73-E74</f>
        <v>0</v>
      </c>
      <c r="G74" s="61">
        <v>30</v>
      </c>
      <c r="H74" s="7">
        <f>G73-G74</f>
        <v>0</v>
      </c>
      <c r="I74" s="61">
        <v>30</v>
      </c>
      <c r="J74" s="7">
        <f>I73-I74</f>
        <v>0</v>
      </c>
      <c r="K74" s="61">
        <v>30</v>
      </c>
      <c r="L74" s="7">
        <f>K73-K74</f>
        <v>0</v>
      </c>
      <c r="M74" s="61">
        <v>30</v>
      </c>
      <c r="N74" s="7">
        <f>M73-M74</f>
        <v>0</v>
      </c>
      <c r="O74" s="61">
        <v>30</v>
      </c>
      <c r="P74" s="7">
        <f>O73-O74</f>
        <v>0</v>
      </c>
      <c r="Q74" s="93"/>
      <c r="R74" s="12"/>
      <c r="T74">
        <f t="shared" si="36"/>
        <v>0</v>
      </c>
      <c r="U74">
        <f t="shared" si="37"/>
        <v>0</v>
      </c>
      <c r="V74">
        <f t="shared" ref="V74:V98" si="38">$B74*H74</f>
        <v>0</v>
      </c>
      <c r="W74">
        <f>$B74*J74</f>
        <v>0</v>
      </c>
      <c r="X74">
        <f t="shared" ref="X74:X98" si="39">$B74*L74</f>
        <v>0</v>
      </c>
      <c r="Y74">
        <f t="shared" ref="Y74:Y98" si="40">$B74*N74</f>
        <v>0</v>
      </c>
      <c r="Z74">
        <f t="shared" ref="Z74:Z98" si="41">$B74*P74</f>
        <v>0</v>
      </c>
      <c r="AA74" s="94">
        <f t="shared" ref="AA74:AA98" si="42">$B74*R74</f>
        <v>0</v>
      </c>
    </row>
    <row r="75" spans="1:27">
      <c r="A75" s="60">
        <v>43133</v>
      </c>
      <c r="B75" s="83">
        <f t="shared" ref="B75:B87" si="43">(A75-$A$73)-((A75-A74)/2) + 1</f>
        <v>4</v>
      </c>
      <c r="C75" s="61">
        <v>30</v>
      </c>
      <c r="D75" s="7">
        <f t="shared" ref="D75:F87" si="44">C74-C75</f>
        <v>0</v>
      </c>
      <c r="E75" s="61">
        <v>30</v>
      </c>
      <c r="F75" s="7">
        <f t="shared" si="44"/>
        <v>0</v>
      </c>
      <c r="G75" s="61">
        <v>30</v>
      </c>
      <c r="H75" s="7">
        <f t="shared" ref="H75:H87" si="45">G74-G75</f>
        <v>0</v>
      </c>
      <c r="I75" s="92">
        <v>30</v>
      </c>
      <c r="J75" s="7">
        <f t="shared" ref="J75:J87" si="46">I74-I75</f>
        <v>0</v>
      </c>
      <c r="K75" s="61">
        <v>30</v>
      </c>
      <c r="L75" s="7">
        <f t="shared" ref="L75:L87" si="47">K74-K75</f>
        <v>0</v>
      </c>
      <c r="M75" s="61">
        <v>30</v>
      </c>
      <c r="N75" s="7">
        <f t="shared" ref="N75:N87" si="48">M74-M75</f>
        <v>0</v>
      </c>
      <c r="O75" s="61">
        <v>30</v>
      </c>
      <c r="P75" s="7">
        <f t="shared" ref="P75:P87" si="49">O74-O75</f>
        <v>0</v>
      </c>
      <c r="Q75" s="93"/>
      <c r="R75" s="12"/>
      <c r="T75">
        <f t="shared" si="36"/>
        <v>0</v>
      </c>
      <c r="U75">
        <f t="shared" si="37"/>
        <v>0</v>
      </c>
      <c r="V75">
        <f t="shared" si="38"/>
        <v>0</v>
      </c>
      <c r="W75">
        <f t="shared" ref="W75:W98" si="50">$B75*J75</f>
        <v>0</v>
      </c>
      <c r="X75">
        <f t="shared" si="39"/>
        <v>0</v>
      </c>
      <c r="Y75">
        <f t="shared" si="40"/>
        <v>0</v>
      </c>
      <c r="Z75">
        <f t="shared" si="41"/>
        <v>0</v>
      </c>
      <c r="AA75" s="94">
        <f t="shared" si="42"/>
        <v>0</v>
      </c>
    </row>
    <row r="76" spans="1:27">
      <c r="A76" s="60">
        <v>43136</v>
      </c>
      <c r="B76" s="83">
        <f t="shared" si="43"/>
        <v>6.5</v>
      </c>
      <c r="C76" s="61">
        <v>29</v>
      </c>
      <c r="D76" s="7">
        <f t="shared" si="44"/>
        <v>1</v>
      </c>
      <c r="E76" s="61">
        <v>30</v>
      </c>
      <c r="F76" s="7">
        <f t="shared" si="44"/>
        <v>0</v>
      </c>
      <c r="G76" s="61">
        <v>30</v>
      </c>
      <c r="H76" s="7">
        <f t="shared" si="45"/>
        <v>0</v>
      </c>
      <c r="I76" s="61">
        <v>30</v>
      </c>
      <c r="J76" s="7">
        <f t="shared" si="46"/>
        <v>0</v>
      </c>
      <c r="K76" s="61">
        <v>30</v>
      </c>
      <c r="L76" s="7">
        <f t="shared" si="47"/>
        <v>0</v>
      </c>
      <c r="M76" s="61">
        <v>30</v>
      </c>
      <c r="N76" s="7">
        <f t="shared" si="48"/>
        <v>0</v>
      </c>
      <c r="O76" s="61">
        <v>30</v>
      </c>
      <c r="P76" s="7">
        <f t="shared" si="49"/>
        <v>0</v>
      </c>
      <c r="Q76" s="93"/>
      <c r="R76" s="12"/>
      <c r="T76">
        <f t="shared" si="36"/>
        <v>6.5</v>
      </c>
      <c r="U76">
        <f t="shared" si="37"/>
        <v>0</v>
      </c>
      <c r="V76">
        <f t="shared" si="38"/>
        <v>0</v>
      </c>
      <c r="W76">
        <f t="shared" si="50"/>
        <v>0</v>
      </c>
      <c r="X76">
        <f t="shared" si="39"/>
        <v>0</v>
      </c>
      <c r="Y76">
        <f t="shared" si="40"/>
        <v>0</v>
      </c>
      <c r="Z76">
        <f t="shared" si="41"/>
        <v>0</v>
      </c>
      <c r="AA76" s="94">
        <f t="shared" si="42"/>
        <v>0</v>
      </c>
    </row>
    <row r="77" spans="1:27">
      <c r="A77" s="60">
        <v>43139</v>
      </c>
      <c r="B77" s="83">
        <f t="shared" si="43"/>
        <v>9.5</v>
      </c>
      <c r="C77" s="61">
        <v>29</v>
      </c>
      <c r="D77" s="7">
        <f t="shared" si="44"/>
        <v>0</v>
      </c>
      <c r="E77" s="61">
        <v>30</v>
      </c>
      <c r="F77" s="7">
        <f t="shared" si="44"/>
        <v>0</v>
      </c>
      <c r="G77" s="61">
        <v>30</v>
      </c>
      <c r="H77" s="7">
        <f t="shared" si="45"/>
        <v>0</v>
      </c>
      <c r="I77" s="61">
        <v>30</v>
      </c>
      <c r="J77" s="7">
        <f t="shared" si="46"/>
        <v>0</v>
      </c>
      <c r="K77" s="61">
        <v>30</v>
      </c>
      <c r="L77" s="7">
        <f t="shared" si="47"/>
        <v>0</v>
      </c>
      <c r="M77" s="61">
        <v>30</v>
      </c>
      <c r="N77" s="7">
        <f t="shared" si="48"/>
        <v>0</v>
      </c>
      <c r="O77" s="61">
        <v>30</v>
      </c>
      <c r="P77" s="7">
        <f t="shared" si="49"/>
        <v>0</v>
      </c>
      <c r="Q77" s="93"/>
      <c r="R77" s="12"/>
      <c r="T77">
        <f t="shared" si="36"/>
        <v>0</v>
      </c>
      <c r="U77">
        <f t="shared" si="37"/>
        <v>0</v>
      </c>
      <c r="V77">
        <f t="shared" si="38"/>
        <v>0</v>
      </c>
      <c r="W77">
        <f t="shared" si="50"/>
        <v>0</v>
      </c>
      <c r="X77">
        <f t="shared" si="39"/>
        <v>0</v>
      </c>
      <c r="Y77">
        <f t="shared" si="40"/>
        <v>0</v>
      </c>
      <c r="Z77">
        <f t="shared" si="41"/>
        <v>0</v>
      </c>
      <c r="AA77" s="94">
        <f t="shared" si="42"/>
        <v>0</v>
      </c>
    </row>
    <row r="78" spans="1:27">
      <c r="A78" s="60">
        <v>43143</v>
      </c>
      <c r="B78" s="83">
        <f t="shared" si="43"/>
        <v>13</v>
      </c>
      <c r="C78" s="61">
        <v>29</v>
      </c>
      <c r="D78" s="7">
        <f t="shared" si="44"/>
        <v>0</v>
      </c>
      <c r="E78" s="61">
        <v>29</v>
      </c>
      <c r="F78" s="7">
        <f t="shared" si="44"/>
        <v>1</v>
      </c>
      <c r="G78" s="61">
        <v>28</v>
      </c>
      <c r="H78" s="7">
        <f t="shared" si="45"/>
        <v>2</v>
      </c>
      <c r="I78" s="61">
        <v>30</v>
      </c>
      <c r="J78" s="7">
        <f t="shared" si="46"/>
        <v>0</v>
      </c>
      <c r="K78" s="61">
        <v>30</v>
      </c>
      <c r="L78" s="7">
        <f t="shared" si="47"/>
        <v>0</v>
      </c>
      <c r="M78" s="61">
        <v>29</v>
      </c>
      <c r="N78" s="7">
        <f t="shared" si="48"/>
        <v>1</v>
      </c>
      <c r="O78" s="61">
        <v>30</v>
      </c>
      <c r="P78" s="7">
        <f t="shared" si="49"/>
        <v>0</v>
      </c>
      <c r="Q78" s="93"/>
      <c r="R78" s="12"/>
      <c r="T78">
        <f t="shared" si="36"/>
        <v>0</v>
      </c>
      <c r="U78">
        <f t="shared" si="37"/>
        <v>13</v>
      </c>
      <c r="V78">
        <f t="shared" si="38"/>
        <v>26</v>
      </c>
      <c r="W78">
        <f t="shared" si="50"/>
        <v>0</v>
      </c>
      <c r="X78">
        <f t="shared" si="39"/>
        <v>0</v>
      </c>
      <c r="Y78">
        <f t="shared" si="40"/>
        <v>13</v>
      </c>
      <c r="Z78">
        <f t="shared" si="41"/>
        <v>0</v>
      </c>
      <c r="AA78" s="94">
        <f t="shared" si="42"/>
        <v>0</v>
      </c>
    </row>
    <row r="79" spans="1:27">
      <c r="A79" s="60">
        <v>43147</v>
      </c>
      <c r="B79" s="83">
        <f t="shared" si="43"/>
        <v>17</v>
      </c>
      <c r="C79" s="61">
        <v>28</v>
      </c>
      <c r="D79" s="7">
        <f t="shared" si="44"/>
        <v>1</v>
      </c>
      <c r="E79" s="61">
        <v>28</v>
      </c>
      <c r="F79" s="7">
        <f t="shared" si="44"/>
        <v>1</v>
      </c>
      <c r="G79" s="61">
        <v>28</v>
      </c>
      <c r="H79" s="7">
        <f t="shared" si="45"/>
        <v>0</v>
      </c>
      <c r="I79" s="61">
        <v>30</v>
      </c>
      <c r="J79" s="7">
        <f t="shared" si="46"/>
        <v>0</v>
      </c>
      <c r="K79" s="61">
        <v>30</v>
      </c>
      <c r="L79" s="7">
        <f t="shared" si="47"/>
        <v>0</v>
      </c>
      <c r="M79" s="61">
        <v>29</v>
      </c>
      <c r="N79" s="7">
        <f t="shared" si="48"/>
        <v>0</v>
      </c>
      <c r="O79" s="61">
        <v>24</v>
      </c>
      <c r="P79" s="7">
        <f t="shared" si="49"/>
        <v>6</v>
      </c>
      <c r="Q79" s="93"/>
      <c r="R79" s="12"/>
      <c r="T79">
        <f t="shared" si="36"/>
        <v>17</v>
      </c>
      <c r="U79">
        <f t="shared" si="37"/>
        <v>17</v>
      </c>
      <c r="V79">
        <f t="shared" si="38"/>
        <v>0</v>
      </c>
      <c r="W79">
        <f t="shared" si="50"/>
        <v>0</v>
      </c>
      <c r="X79">
        <f t="shared" si="39"/>
        <v>0</v>
      </c>
      <c r="Y79">
        <f t="shared" si="40"/>
        <v>0</v>
      </c>
      <c r="Z79">
        <f t="shared" si="41"/>
        <v>102</v>
      </c>
      <c r="AA79" s="94">
        <f t="shared" si="42"/>
        <v>0</v>
      </c>
    </row>
    <row r="80" spans="1:27">
      <c r="A80" s="60">
        <v>43151</v>
      </c>
      <c r="B80" s="83">
        <f t="shared" si="43"/>
        <v>21</v>
      </c>
      <c r="C80" s="61">
        <v>26</v>
      </c>
      <c r="D80" s="7">
        <f t="shared" si="44"/>
        <v>2</v>
      </c>
      <c r="E80" s="61">
        <v>28</v>
      </c>
      <c r="F80" s="7">
        <f t="shared" si="44"/>
        <v>0</v>
      </c>
      <c r="G80" s="61">
        <v>26</v>
      </c>
      <c r="H80" s="7">
        <f t="shared" si="45"/>
        <v>2</v>
      </c>
      <c r="I80" s="61">
        <v>30</v>
      </c>
      <c r="J80" s="7">
        <f t="shared" si="46"/>
        <v>0</v>
      </c>
      <c r="K80" s="61">
        <v>28</v>
      </c>
      <c r="L80" s="7">
        <f t="shared" si="47"/>
        <v>2</v>
      </c>
      <c r="M80" s="61">
        <v>25</v>
      </c>
      <c r="N80" s="7">
        <f t="shared" si="48"/>
        <v>4</v>
      </c>
      <c r="O80" s="61">
        <v>19</v>
      </c>
      <c r="P80" s="7">
        <f t="shared" si="49"/>
        <v>5</v>
      </c>
      <c r="Q80" s="93"/>
      <c r="R80" s="12"/>
      <c r="T80">
        <f t="shared" si="36"/>
        <v>42</v>
      </c>
      <c r="U80">
        <f t="shared" si="37"/>
        <v>0</v>
      </c>
      <c r="V80">
        <f t="shared" si="38"/>
        <v>42</v>
      </c>
      <c r="W80">
        <f t="shared" si="50"/>
        <v>0</v>
      </c>
      <c r="X80">
        <f t="shared" si="39"/>
        <v>42</v>
      </c>
      <c r="Y80">
        <f t="shared" si="40"/>
        <v>84</v>
      </c>
      <c r="Z80">
        <f t="shared" si="41"/>
        <v>105</v>
      </c>
      <c r="AA80" s="94">
        <f t="shared" si="42"/>
        <v>0</v>
      </c>
    </row>
    <row r="81" spans="1:27">
      <c r="A81" s="60">
        <v>43154</v>
      </c>
      <c r="B81" s="83">
        <f t="shared" si="43"/>
        <v>24.5</v>
      </c>
      <c r="C81" s="61">
        <v>26</v>
      </c>
      <c r="D81" s="7">
        <f t="shared" si="44"/>
        <v>0</v>
      </c>
      <c r="E81" s="61">
        <v>28</v>
      </c>
      <c r="F81" s="7">
        <f t="shared" si="44"/>
        <v>0</v>
      </c>
      <c r="G81" s="61">
        <v>26</v>
      </c>
      <c r="H81" s="7">
        <f t="shared" si="45"/>
        <v>0</v>
      </c>
      <c r="I81" s="61">
        <v>30</v>
      </c>
      <c r="J81" s="7">
        <f t="shared" si="46"/>
        <v>0</v>
      </c>
      <c r="K81" s="61">
        <v>27</v>
      </c>
      <c r="L81" s="7">
        <f t="shared" si="47"/>
        <v>1</v>
      </c>
      <c r="M81" s="61">
        <v>25</v>
      </c>
      <c r="N81" s="7">
        <f t="shared" si="48"/>
        <v>0</v>
      </c>
      <c r="O81" s="61">
        <v>18</v>
      </c>
      <c r="P81" s="7">
        <f t="shared" si="49"/>
        <v>1</v>
      </c>
      <c r="Q81" s="93"/>
      <c r="R81" s="12"/>
      <c r="T81">
        <f t="shared" si="36"/>
        <v>0</v>
      </c>
      <c r="U81">
        <f t="shared" si="37"/>
        <v>0</v>
      </c>
      <c r="V81">
        <f t="shared" si="38"/>
        <v>0</v>
      </c>
      <c r="W81">
        <f t="shared" si="50"/>
        <v>0</v>
      </c>
      <c r="X81">
        <f t="shared" si="39"/>
        <v>24.5</v>
      </c>
      <c r="Y81">
        <f t="shared" si="40"/>
        <v>0</v>
      </c>
      <c r="Z81">
        <f t="shared" si="41"/>
        <v>24.5</v>
      </c>
      <c r="AA81" s="94">
        <f t="shared" si="42"/>
        <v>0</v>
      </c>
    </row>
    <row r="82" spans="1:27">
      <c r="A82" s="60">
        <v>43164</v>
      </c>
      <c r="B82" s="83">
        <f t="shared" si="43"/>
        <v>31</v>
      </c>
      <c r="C82" s="61">
        <v>19</v>
      </c>
      <c r="D82" s="7">
        <f t="shared" si="44"/>
        <v>7</v>
      </c>
      <c r="E82" s="61">
        <v>23</v>
      </c>
      <c r="F82" s="7">
        <f t="shared" si="44"/>
        <v>5</v>
      </c>
      <c r="G82" s="61">
        <v>17</v>
      </c>
      <c r="H82" s="7">
        <f t="shared" si="45"/>
        <v>9</v>
      </c>
      <c r="I82" s="61">
        <v>14</v>
      </c>
      <c r="J82" s="7">
        <f t="shared" si="46"/>
        <v>16</v>
      </c>
      <c r="K82" s="61">
        <v>15</v>
      </c>
      <c r="L82" s="7">
        <f t="shared" si="47"/>
        <v>12</v>
      </c>
      <c r="M82" s="61">
        <v>18</v>
      </c>
      <c r="N82" s="7">
        <f t="shared" si="48"/>
        <v>7</v>
      </c>
      <c r="O82" s="61">
        <v>11</v>
      </c>
      <c r="P82" s="7">
        <f t="shared" si="49"/>
        <v>7</v>
      </c>
      <c r="Q82" s="93"/>
      <c r="R82" s="12"/>
      <c r="T82">
        <f t="shared" si="36"/>
        <v>217</v>
      </c>
      <c r="U82">
        <f t="shared" si="37"/>
        <v>155</v>
      </c>
      <c r="V82">
        <f t="shared" si="38"/>
        <v>279</v>
      </c>
      <c r="W82">
        <f t="shared" si="50"/>
        <v>496</v>
      </c>
      <c r="X82">
        <f t="shared" si="39"/>
        <v>372</v>
      </c>
      <c r="Y82">
        <f t="shared" si="40"/>
        <v>217</v>
      </c>
      <c r="Z82">
        <f t="shared" si="41"/>
        <v>217</v>
      </c>
      <c r="AA82" s="94">
        <f t="shared" si="42"/>
        <v>0</v>
      </c>
    </row>
    <row r="83" spans="1:27">
      <c r="A83" s="60">
        <v>43167</v>
      </c>
      <c r="B83" s="83">
        <f t="shared" si="43"/>
        <v>37.5</v>
      </c>
      <c r="C83" s="61">
        <v>19</v>
      </c>
      <c r="D83" s="7">
        <f t="shared" si="44"/>
        <v>0</v>
      </c>
      <c r="E83" s="61">
        <v>23</v>
      </c>
      <c r="F83" s="7">
        <f t="shared" si="44"/>
        <v>0</v>
      </c>
      <c r="G83" s="61">
        <v>12</v>
      </c>
      <c r="H83" s="7">
        <f t="shared" si="45"/>
        <v>5</v>
      </c>
      <c r="I83" s="61">
        <v>8</v>
      </c>
      <c r="J83" s="7">
        <f t="shared" si="46"/>
        <v>6</v>
      </c>
      <c r="K83" s="61">
        <v>15</v>
      </c>
      <c r="L83" s="7">
        <f t="shared" si="47"/>
        <v>0</v>
      </c>
      <c r="M83" s="61">
        <v>17</v>
      </c>
      <c r="N83" s="7">
        <f t="shared" si="48"/>
        <v>1</v>
      </c>
      <c r="O83" s="61">
        <v>5</v>
      </c>
      <c r="P83" s="7">
        <f t="shared" si="49"/>
        <v>6</v>
      </c>
      <c r="Q83" s="93"/>
      <c r="R83" s="12"/>
      <c r="T83">
        <f t="shared" si="36"/>
        <v>0</v>
      </c>
      <c r="U83">
        <f t="shared" si="37"/>
        <v>0</v>
      </c>
      <c r="V83">
        <f t="shared" si="38"/>
        <v>187.5</v>
      </c>
      <c r="W83">
        <f t="shared" si="50"/>
        <v>225</v>
      </c>
      <c r="X83">
        <f t="shared" si="39"/>
        <v>0</v>
      </c>
      <c r="Y83">
        <f t="shared" si="40"/>
        <v>37.5</v>
      </c>
      <c r="Z83">
        <f t="shared" si="41"/>
        <v>225</v>
      </c>
      <c r="AA83" s="94">
        <f t="shared" si="42"/>
        <v>0</v>
      </c>
    </row>
    <row r="84" spans="1:27">
      <c r="A84" s="60">
        <v>43171</v>
      </c>
      <c r="B84" s="83">
        <f t="shared" si="43"/>
        <v>41</v>
      </c>
      <c r="C84" s="61">
        <v>16</v>
      </c>
      <c r="D84" s="7">
        <f t="shared" si="44"/>
        <v>3</v>
      </c>
      <c r="E84" s="61">
        <v>21</v>
      </c>
      <c r="F84" s="7">
        <f t="shared" si="44"/>
        <v>2</v>
      </c>
      <c r="G84" s="61">
        <v>11</v>
      </c>
      <c r="H84" s="7">
        <f t="shared" si="45"/>
        <v>1</v>
      </c>
      <c r="I84" s="61">
        <v>8</v>
      </c>
      <c r="J84" s="7">
        <f t="shared" si="46"/>
        <v>0</v>
      </c>
      <c r="K84" s="61">
        <v>7</v>
      </c>
      <c r="L84" s="7">
        <f t="shared" si="47"/>
        <v>8</v>
      </c>
      <c r="M84" s="61">
        <v>11</v>
      </c>
      <c r="N84" s="7">
        <f t="shared" si="48"/>
        <v>6</v>
      </c>
      <c r="O84" s="61">
        <v>4</v>
      </c>
      <c r="P84" s="7">
        <f t="shared" si="49"/>
        <v>1</v>
      </c>
      <c r="Q84" s="93"/>
      <c r="R84" s="12"/>
      <c r="T84">
        <f t="shared" si="36"/>
        <v>123</v>
      </c>
      <c r="U84">
        <f t="shared" si="37"/>
        <v>82</v>
      </c>
      <c r="V84">
        <f t="shared" si="38"/>
        <v>41</v>
      </c>
      <c r="W84">
        <f t="shared" si="50"/>
        <v>0</v>
      </c>
      <c r="X84">
        <f t="shared" si="39"/>
        <v>328</v>
      </c>
      <c r="Y84">
        <f t="shared" si="40"/>
        <v>246</v>
      </c>
      <c r="Z84">
        <f t="shared" si="41"/>
        <v>41</v>
      </c>
      <c r="AA84" s="94">
        <f t="shared" si="42"/>
        <v>0</v>
      </c>
    </row>
    <row r="85" spans="1:27">
      <c r="A85" s="60">
        <v>43178</v>
      </c>
      <c r="B85" s="83">
        <f t="shared" si="43"/>
        <v>46.5</v>
      </c>
      <c r="C85" s="61">
        <v>3</v>
      </c>
      <c r="D85" s="7">
        <f t="shared" si="44"/>
        <v>13</v>
      </c>
      <c r="E85" s="61">
        <v>15</v>
      </c>
      <c r="F85" s="7">
        <f t="shared" si="44"/>
        <v>6</v>
      </c>
      <c r="G85" s="61">
        <v>11</v>
      </c>
      <c r="H85" s="7">
        <f t="shared" si="45"/>
        <v>0</v>
      </c>
      <c r="I85" s="61">
        <v>8</v>
      </c>
      <c r="J85" s="7">
        <f t="shared" si="46"/>
        <v>0</v>
      </c>
      <c r="K85" s="61">
        <v>7</v>
      </c>
      <c r="L85" s="7">
        <f t="shared" si="47"/>
        <v>0</v>
      </c>
      <c r="M85" s="61">
        <v>11</v>
      </c>
      <c r="N85" s="7">
        <f t="shared" si="48"/>
        <v>0</v>
      </c>
      <c r="O85" s="7">
        <v>0</v>
      </c>
      <c r="P85" s="7">
        <f t="shared" si="49"/>
        <v>4</v>
      </c>
      <c r="Q85" s="93"/>
      <c r="R85" s="12"/>
      <c r="T85">
        <f t="shared" si="36"/>
        <v>604.5</v>
      </c>
      <c r="U85">
        <f t="shared" si="37"/>
        <v>279</v>
      </c>
      <c r="V85">
        <f t="shared" si="38"/>
        <v>0</v>
      </c>
      <c r="W85">
        <f t="shared" si="50"/>
        <v>0</v>
      </c>
      <c r="X85">
        <f t="shared" si="39"/>
        <v>0</v>
      </c>
      <c r="Y85">
        <f t="shared" si="40"/>
        <v>0</v>
      </c>
      <c r="Z85">
        <f t="shared" si="41"/>
        <v>186</v>
      </c>
      <c r="AA85" s="94">
        <f t="shared" si="42"/>
        <v>0</v>
      </c>
    </row>
    <row r="86" spans="1:27">
      <c r="A86" s="60">
        <v>43185</v>
      </c>
      <c r="B86" s="83">
        <f t="shared" si="43"/>
        <v>53.5</v>
      </c>
      <c r="C86" s="85">
        <v>0</v>
      </c>
      <c r="D86" s="7">
        <f t="shared" si="44"/>
        <v>3</v>
      </c>
      <c r="E86" s="61">
        <v>2</v>
      </c>
      <c r="F86" s="7">
        <f t="shared" si="44"/>
        <v>13</v>
      </c>
      <c r="G86" s="85">
        <v>0</v>
      </c>
      <c r="H86" s="7">
        <f t="shared" si="45"/>
        <v>11</v>
      </c>
      <c r="I86" s="7">
        <v>0</v>
      </c>
      <c r="J86" s="7">
        <f t="shared" si="46"/>
        <v>8</v>
      </c>
      <c r="K86" s="7">
        <v>0</v>
      </c>
      <c r="L86" s="7">
        <f t="shared" si="47"/>
        <v>7</v>
      </c>
      <c r="M86" s="61">
        <v>1</v>
      </c>
      <c r="N86" s="7">
        <f t="shared" si="48"/>
        <v>10</v>
      </c>
      <c r="O86" s="7">
        <v>0</v>
      </c>
      <c r="P86" s="7">
        <f t="shared" si="49"/>
        <v>0</v>
      </c>
      <c r="Q86" s="93"/>
      <c r="R86" s="12"/>
      <c r="T86">
        <f t="shared" si="36"/>
        <v>160.5</v>
      </c>
      <c r="U86">
        <f t="shared" si="37"/>
        <v>695.5</v>
      </c>
      <c r="V86">
        <f t="shared" si="38"/>
        <v>588.5</v>
      </c>
      <c r="W86">
        <f t="shared" si="50"/>
        <v>428</v>
      </c>
      <c r="X86">
        <f t="shared" si="39"/>
        <v>374.5</v>
      </c>
      <c r="Y86">
        <f t="shared" si="40"/>
        <v>535</v>
      </c>
      <c r="Z86">
        <f t="shared" si="41"/>
        <v>0</v>
      </c>
      <c r="AA86" s="94">
        <f t="shared" si="42"/>
        <v>0</v>
      </c>
    </row>
    <row r="87" spans="1:27" ht="15" thickBot="1">
      <c r="A87" s="65">
        <v>43187</v>
      </c>
      <c r="B87" s="83">
        <f t="shared" si="43"/>
        <v>58</v>
      </c>
      <c r="C87" s="91">
        <v>0</v>
      </c>
      <c r="D87" s="7">
        <f t="shared" si="44"/>
        <v>0</v>
      </c>
      <c r="E87" s="91">
        <v>0</v>
      </c>
      <c r="F87" s="7">
        <f t="shared" si="44"/>
        <v>2</v>
      </c>
      <c r="G87" s="91">
        <v>0</v>
      </c>
      <c r="H87" s="7">
        <f t="shared" si="45"/>
        <v>0</v>
      </c>
      <c r="I87" s="7">
        <v>0</v>
      </c>
      <c r="J87" s="7">
        <f t="shared" si="46"/>
        <v>0</v>
      </c>
      <c r="K87" s="7">
        <v>0</v>
      </c>
      <c r="L87" s="7">
        <f t="shared" si="47"/>
        <v>0</v>
      </c>
      <c r="M87" s="7">
        <v>0</v>
      </c>
      <c r="N87" s="7">
        <f t="shared" si="48"/>
        <v>1</v>
      </c>
      <c r="O87" s="7">
        <v>0</v>
      </c>
      <c r="P87" s="7">
        <f t="shared" si="49"/>
        <v>0</v>
      </c>
      <c r="Q87" s="93"/>
      <c r="R87" s="12"/>
      <c r="T87">
        <f t="shared" si="36"/>
        <v>0</v>
      </c>
      <c r="U87">
        <f t="shared" si="37"/>
        <v>116</v>
      </c>
      <c r="V87">
        <f t="shared" si="38"/>
        <v>0</v>
      </c>
      <c r="W87">
        <f t="shared" si="50"/>
        <v>0</v>
      </c>
      <c r="X87">
        <f t="shared" si="39"/>
        <v>0</v>
      </c>
      <c r="Y87">
        <f t="shared" si="40"/>
        <v>58</v>
      </c>
      <c r="Z87">
        <f t="shared" si="41"/>
        <v>0</v>
      </c>
      <c r="AA87" s="94">
        <f t="shared" si="42"/>
        <v>0</v>
      </c>
    </row>
    <row r="88" spans="1:27">
      <c r="A88" s="9"/>
      <c r="B88" s="8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81"/>
      <c r="R88" s="7"/>
      <c r="T88">
        <f t="shared" si="36"/>
        <v>0</v>
      </c>
      <c r="U88">
        <f t="shared" si="37"/>
        <v>0</v>
      </c>
      <c r="V88">
        <f t="shared" si="38"/>
        <v>0</v>
      </c>
      <c r="W88">
        <f t="shared" si="50"/>
        <v>0</v>
      </c>
      <c r="X88">
        <f t="shared" si="39"/>
        <v>0</v>
      </c>
      <c r="Y88">
        <f t="shared" si="40"/>
        <v>0</v>
      </c>
      <c r="Z88">
        <f t="shared" si="41"/>
        <v>0</v>
      </c>
      <c r="AA88" s="94">
        <f t="shared" si="42"/>
        <v>0</v>
      </c>
    </row>
    <row r="89" spans="1:27">
      <c r="A89" s="9"/>
      <c r="B89" s="8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81"/>
      <c r="R89" s="7"/>
      <c r="T89">
        <f t="shared" si="36"/>
        <v>0</v>
      </c>
      <c r="U89">
        <f t="shared" si="37"/>
        <v>0</v>
      </c>
      <c r="V89">
        <f t="shared" si="38"/>
        <v>0</v>
      </c>
      <c r="W89">
        <f t="shared" si="50"/>
        <v>0</v>
      </c>
      <c r="X89">
        <f t="shared" si="39"/>
        <v>0</v>
      </c>
      <c r="Y89">
        <f t="shared" si="40"/>
        <v>0</v>
      </c>
      <c r="Z89">
        <f t="shared" si="41"/>
        <v>0</v>
      </c>
      <c r="AA89" s="94">
        <f t="shared" si="42"/>
        <v>0</v>
      </c>
    </row>
    <row r="90" spans="1:27">
      <c r="A90" s="9"/>
      <c r="B90" s="8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81"/>
      <c r="R90" s="7"/>
      <c r="T90">
        <f t="shared" si="36"/>
        <v>0</v>
      </c>
      <c r="U90">
        <f t="shared" si="37"/>
        <v>0</v>
      </c>
      <c r="V90">
        <f t="shared" si="38"/>
        <v>0</v>
      </c>
      <c r="W90">
        <f t="shared" si="50"/>
        <v>0</v>
      </c>
      <c r="X90">
        <f t="shared" si="39"/>
        <v>0</v>
      </c>
      <c r="Y90">
        <f t="shared" si="40"/>
        <v>0</v>
      </c>
      <c r="Z90">
        <f t="shared" si="41"/>
        <v>0</v>
      </c>
      <c r="AA90" s="94">
        <f t="shared" si="42"/>
        <v>0</v>
      </c>
    </row>
    <row r="91" spans="1:27">
      <c r="A91" s="9"/>
      <c r="B91" s="8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8"/>
      <c r="R91" s="7"/>
      <c r="T91">
        <f t="shared" si="36"/>
        <v>0</v>
      </c>
      <c r="U91">
        <f t="shared" si="37"/>
        <v>0</v>
      </c>
      <c r="V91">
        <f t="shared" si="38"/>
        <v>0</v>
      </c>
      <c r="W91">
        <f t="shared" si="50"/>
        <v>0</v>
      </c>
      <c r="X91">
        <f t="shared" si="39"/>
        <v>0</v>
      </c>
      <c r="Y91">
        <f t="shared" si="40"/>
        <v>0</v>
      </c>
      <c r="Z91">
        <f t="shared" si="41"/>
        <v>0</v>
      </c>
      <c r="AA91" s="94">
        <f t="shared" si="42"/>
        <v>0</v>
      </c>
    </row>
    <row r="92" spans="1:27">
      <c r="A92" s="9"/>
      <c r="B92" s="83"/>
      <c r="C92" s="8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88"/>
      <c r="R92" s="7"/>
      <c r="T92">
        <f t="shared" si="36"/>
        <v>0</v>
      </c>
      <c r="U92">
        <f t="shared" si="37"/>
        <v>0</v>
      </c>
      <c r="V92">
        <f t="shared" si="38"/>
        <v>0</v>
      </c>
      <c r="W92">
        <f t="shared" si="50"/>
        <v>0</v>
      </c>
      <c r="X92">
        <f t="shared" si="39"/>
        <v>0</v>
      </c>
      <c r="Y92">
        <f t="shared" si="40"/>
        <v>0</v>
      </c>
      <c r="Z92">
        <f t="shared" si="41"/>
        <v>0</v>
      </c>
      <c r="AA92" s="94">
        <f t="shared" si="42"/>
        <v>0</v>
      </c>
    </row>
    <row r="93" spans="1:27">
      <c r="A93" s="9"/>
      <c r="B93" s="83"/>
      <c r="C93" s="84"/>
      <c r="D93" s="7"/>
      <c r="E93" s="84"/>
      <c r="F93" s="7"/>
      <c r="G93" s="7"/>
      <c r="H93" s="7"/>
      <c r="I93" s="7"/>
      <c r="J93" s="7"/>
      <c r="K93" s="7"/>
      <c r="L93" s="7"/>
      <c r="M93" s="7"/>
      <c r="N93" s="7"/>
      <c r="O93" s="86"/>
      <c r="P93" s="7"/>
      <c r="Q93" s="88"/>
      <c r="R93" s="7"/>
      <c r="T93">
        <f t="shared" si="36"/>
        <v>0</v>
      </c>
      <c r="U93">
        <f t="shared" si="37"/>
        <v>0</v>
      </c>
      <c r="V93">
        <f t="shared" si="38"/>
        <v>0</v>
      </c>
      <c r="W93">
        <f t="shared" si="50"/>
        <v>0</v>
      </c>
      <c r="X93">
        <f t="shared" si="39"/>
        <v>0</v>
      </c>
      <c r="Y93">
        <f t="shared" si="40"/>
        <v>0</v>
      </c>
      <c r="Z93">
        <f t="shared" si="41"/>
        <v>0</v>
      </c>
      <c r="AA93" s="94">
        <f t="shared" si="42"/>
        <v>0</v>
      </c>
    </row>
    <row r="94" spans="1:27">
      <c r="A94" s="9"/>
      <c r="B94" s="83"/>
      <c r="C94" s="84"/>
      <c r="D94" s="7"/>
      <c r="E94" s="84"/>
      <c r="F94" s="7"/>
      <c r="G94" s="7"/>
      <c r="H94" s="7"/>
      <c r="I94" s="7"/>
      <c r="J94" s="7"/>
      <c r="K94" s="7"/>
      <c r="L94" s="7"/>
      <c r="M94" s="7"/>
      <c r="N94" s="7"/>
      <c r="O94" s="86"/>
      <c r="P94" s="7"/>
      <c r="Q94" s="88"/>
      <c r="R94" s="7"/>
      <c r="T94">
        <f t="shared" si="36"/>
        <v>0</v>
      </c>
      <c r="U94">
        <f t="shared" si="37"/>
        <v>0</v>
      </c>
      <c r="V94">
        <f t="shared" si="38"/>
        <v>0</v>
      </c>
      <c r="W94">
        <f t="shared" si="50"/>
        <v>0</v>
      </c>
      <c r="X94">
        <f t="shared" si="39"/>
        <v>0</v>
      </c>
      <c r="Y94">
        <f t="shared" si="40"/>
        <v>0</v>
      </c>
      <c r="Z94">
        <f t="shared" si="41"/>
        <v>0</v>
      </c>
      <c r="AA94" s="94">
        <f t="shared" si="42"/>
        <v>0</v>
      </c>
    </row>
    <row r="95" spans="1:27">
      <c r="A95" s="9"/>
      <c r="B95" s="83"/>
      <c r="C95" s="84"/>
      <c r="D95" s="7"/>
      <c r="E95" s="84"/>
      <c r="F95" s="7"/>
      <c r="G95" s="7"/>
      <c r="H95" s="7"/>
      <c r="I95" s="86"/>
      <c r="J95" s="7"/>
      <c r="K95" s="86"/>
      <c r="L95" s="7"/>
      <c r="M95" s="7"/>
      <c r="N95" s="7"/>
      <c r="O95" s="86"/>
      <c r="P95" s="7"/>
      <c r="Q95" s="88"/>
      <c r="R95" s="7"/>
      <c r="T95">
        <f t="shared" si="36"/>
        <v>0</v>
      </c>
      <c r="U95">
        <f t="shared" si="37"/>
        <v>0</v>
      </c>
      <c r="V95">
        <f t="shared" si="38"/>
        <v>0</v>
      </c>
      <c r="W95">
        <f t="shared" si="50"/>
        <v>0</v>
      </c>
      <c r="X95">
        <f t="shared" si="39"/>
        <v>0</v>
      </c>
      <c r="Y95">
        <f t="shared" si="40"/>
        <v>0</v>
      </c>
      <c r="Z95">
        <f t="shared" si="41"/>
        <v>0</v>
      </c>
      <c r="AA95" s="94">
        <f t="shared" si="42"/>
        <v>0</v>
      </c>
    </row>
    <row r="96" spans="1:27">
      <c r="A96" s="9"/>
      <c r="B96" s="83"/>
      <c r="C96" s="84"/>
      <c r="D96" s="7"/>
      <c r="E96" s="84"/>
      <c r="F96" s="7"/>
      <c r="G96" s="7"/>
      <c r="H96" s="7"/>
      <c r="I96" s="84"/>
      <c r="J96" s="7"/>
      <c r="K96" s="84"/>
      <c r="L96" s="7"/>
      <c r="M96" s="7"/>
      <c r="N96" s="7"/>
      <c r="O96" s="86"/>
      <c r="P96" s="7"/>
      <c r="Q96" s="88"/>
      <c r="R96" s="7"/>
      <c r="T96">
        <f t="shared" si="36"/>
        <v>0</v>
      </c>
      <c r="U96">
        <f t="shared" si="37"/>
        <v>0</v>
      </c>
      <c r="V96">
        <f t="shared" si="38"/>
        <v>0</v>
      </c>
      <c r="W96">
        <f t="shared" si="50"/>
        <v>0</v>
      </c>
      <c r="X96">
        <f t="shared" si="39"/>
        <v>0</v>
      </c>
      <c r="Y96">
        <f t="shared" si="40"/>
        <v>0</v>
      </c>
      <c r="Z96">
        <f t="shared" si="41"/>
        <v>0</v>
      </c>
      <c r="AA96" s="94">
        <f t="shared" si="42"/>
        <v>0</v>
      </c>
    </row>
    <row r="97" spans="1:28">
      <c r="A97" s="9"/>
      <c r="B97" s="83"/>
      <c r="C97" s="84"/>
      <c r="D97" s="7"/>
      <c r="E97" s="84"/>
      <c r="F97" s="7"/>
      <c r="G97" s="86"/>
      <c r="H97" s="7"/>
      <c r="I97" s="84"/>
      <c r="J97" s="7"/>
      <c r="K97" s="84"/>
      <c r="L97" s="7"/>
      <c r="M97" s="7"/>
      <c r="N97" s="7"/>
      <c r="O97" s="86"/>
      <c r="P97" s="7"/>
      <c r="Q97" s="88"/>
      <c r="R97" s="7"/>
      <c r="T97">
        <f t="shared" si="36"/>
        <v>0</v>
      </c>
      <c r="U97">
        <f t="shared" si="37"/>
        <v>0</v>
      </c>
      <c r="V97">
        <f t="shared" si="38"/>
        <v>0</v>
      </c>
      <c r="W97">
        <f t="shared" si="50"/>
        <v>0</v>
      </c>
      <c r="X97">
        <f t="shared" si="39"/>
        <v>0</v>
      </c>
      <c r="Y97">
        <f t="shared" si="40"/>
        <v>0</v>
      </c>
      <c r="Z97">
        <f t="shared" si="41"/>
        <v>0</v>
      </c>
      <c r="AA97" s="94">
        <f t="shared" si="42"/>
        <v>0</v>
      </c>
    </row>
    <row r="98" spans="1:28">
      <c r="A98" s="9"/>
      <c r="B98" s="83"/>
      <c r="C98" s="84"/>
      <c r="D98" s="7"/>
      <c r="E98" s="84"/>
      <c r="F98" s="7"/>
      <c r="G98" s="86"/>
      <c r="H98" s="7"/>
      <c r="I98" s="84"/>
      <c r="J98" s="7"/>
      <c r="K98" s="84"/>
      <c r="L98" s="7"/>
      <c r="M98" s="7"/>
      <c r="N98" s="7"/>
      <c r="O98" s="86"/>
      <c r="P98" s="7"/>
      <c r="Q98" s="88"/>
      <c r="R98" s="7"/>
      <c r="T98">
        <f t="shared" si="36"/>
        <v>0</v>
      </c>
      <c r="U98">
        <f t="shared" si="37"/>
        <v>0</v>
      </c>
      <c r="V98">
        <f t="shared" si="38"/>
        <v>0</v>
      </c>
      <c r="W98">
        <f t="shared" si="50"/>
        <v>0</v>
      </c>
      <c r="X98">
        <f t="shared" si="39"/>
        <v>0</v>
      </c>
      <c r="Y98">
        <f t="shared" si="40"/>
        <v>0</v>
      </c>
      <c r="Z98">
        <f t="shared" si="41"/>
        <v>0</v>
      </c>
      <c r="AA98" s="94">
        <f t="shared" si="42"/>
        <v>0</v>
      </c>
    </row>
    <row r="99" spans="1:28">
      <c r="A99" s="9"/>
      <c r="B99" s="83"/>
      <c r="C99" s="84"/>
      <c r="D99" s="7"/>
      <c r="E99" s="84"/>
      <c r="F99" s="7"/>
      <c r="G99" s="87"/>
      <c r="H99" s="7"/>
      <c r="I99" s="84"/>
      <c r="J99" s="7"/>
      <c r="K99" s="84"/>
      <c r="L99" s="7"/>
      <c r="M99" s="86"/>
      <c r="N99" s="7"/>
      <c r="O99" s="86"/>
      <c r="P99" s="7"/>
      <c r="Q99" s="88"/>
      <c r="R99" s="7"/>
      <c r="S99" t="s">
        <v>81</v>
      </c>
      <c r="T99" s="89">
        <f t="shared" ref="T99:Z99" si="51">SUM(T73:T98)/30</f>
        <v>39.016666666666666</v>
      </c>
      <c r="U99" s="89">
        <f t="shared" si="51"/>
        <v>45.25</v>
      </c>
      <c r="V99" s="89">
        <f t="shared" si="51"/>
        <v>38.799999999999997</v>
      </c>
      <c r="W99" s="89">
        <f t="shared" si="51"/>
        <v>38.299999999999997</v>
      </c>
      <c r="X99" s="89">
        <f t="shared" si="51"/>
        <v>38.033333333333331</v>
      </c>
      <c r="Y99" s="89">
        <f t="shared" si="51"/>
        <v>39.68333333333333</v>
      </c>
      <c r="Z99" s="89">
        <f t="shared" si="51"/>
        <v>30.016666666666666</v>
      </c>
      <c r="AA99" s="89"/>
      <c r="AB99" t="s">
        <v>82</v>
      </c>
    </row>
    <row r="103" spans="1:28" ht="15" thickBot="1"/>
    <row r="104" spans="1:28" ht="15" thickBot="1">
      <c r="A104" s="69" t="s">
        <v>84</v>
      </c>
      <c r="B104" s="77"/>
    </row>
    <row r="105" spans="1:28" ht="15">
      <c r="A105" s="70" t="s">
        <v>46</v>
      </c>
      <c r="B105" s="78" t="s">
        <v>70</v>
      </c>
      <c r="C105" s="71" t="s">
        <v>18</v>
      </c>
      <c r="D105" s="23" t="s">
        <v>73</v>
      </c>
      <c r="E105" s="71" t="s">
        <v>22</v>
      </c>
      <c r="F105" s="23" t="s">
        <v>72</v>
      </c>
      <c r="G105" s="72" t="s">
        <v>21</v>
      </c>
      <c r="H105" s="24" t="s">
        <v>74</v>
      </c>
      <c r="I105" s="72" t="s">
        <v>23</v>
      </c>
      <c r="J105" s="24" t="s">
        <v>75</v>
      </c>
      <c r="K105" s="73" t="s">
        <v>20</v>
      </c>
      <c r="L105" s="25" t="s">
        <v>76</v>
      </c>
      <c r="M105" s="73" t="s">
        <v>24</v>
      </c>
      <c r="N105" s="25" t="s">
        <v>77</v>
      </c>
      <c r="O105" s="74" t="s">
        <v>19</v>
      </c>
      <c r="P105" s="26" t="s">
        <v>78</v>
      </c>
      <c r="Q105" s="79" t="s">
        <v>25</v>
      </c>
      <c r="R105" s="26" t="s">
        <v>79</v>
      </c>
      <c r="T105" s="71" t="s">
        <v>18</v>
      </c>
      <c r="U105" s="71" t="s">
        <v>22</v>
      </c>
      <c r="V105" s="72" t="s">
        <v>21</v>
      </c>
      <c r="W105" s="72" t="s">
        <v>23</v>
      </c>
      <c r="X105" s="73" t="s">
        <v>20</v>
      </c>
      <c r="Y105" s="73" t="s">
        <v>24</v>
      </c>
      <c r="Z105" s="74" t="s">
        <v>19</v>
      </c>
      <c r="AA105" s="79" t="s">
        <v>25</v>
      </c>
    </row>
    <row r="106" spans="1:28">
      <c r="A106" s="60">
        <v>43130</v>
      </c>
      <c r="B106" s="83">
        <v>1</v>
      </c>
      <c r="C106" s="61">
        <v>30</v>
      </c>
      <c r="D106" s="7">
        <v>0</v>
      </c>
      <c r="E106" s="61">
        <v>30</v>
      </c>
      <c r="F106" s="7">
        <v>0</v>
      </c>
      <c r="G106" s="61">
        <v>30</v>
      </c>
      <c r="H106" s="7">
        <v>0</v>
      </c>
      <c r="I106" s="61">
        <v>30</v>
      </c>
      <c r="J106" s="7">
        <v>0</v>
      </c>
      <c r="K106" s="61">
        <v>30</v>
      </c>
      <c r="L106" s="7">
        <v>0</v>
      </c>
      <c r="M106" s="61">
        <v>30</v>
      </c>
      <c r="N106" s="7">
        <v>0</v>
      </c>
      <c r="O106" s="61">
        <v>30</v>
      </c>
      <c r="P106" s="7">
        <v>0</v>
      </c>
      <c r="Q106" s="62">
        <v>30</v>
      </c>
      <c r="R106" s="84">
        <v>0</v>
      </c>
      <c r="T106">
        <f t="shared" ref="T106:T131" si="52">$B106*D106</f>
        <v>0</v>
      </c>
      <c r="U106">
        <f t="shared" ref="U106:U131" si="53">$B106*F106</f>
        <v>0</v>
      </c>
      <c r="V106">
        <f>$B106*L106</f>
        <v>0</v>
      </c>
      <c r="W106">
        <f>$B106*N106</f>
        <v>0</v>
      </c>
      <c r="X106">
        <f>$B106*L106</f>
        <v>0</v>
      </c>
      <c r="Y106">
        <f>$B106*N106</f>
        <v>0</v>
      </c>
      <c r="Z106">
        <f>$B106*P106</f>
        <v>0</v>
      </c>
      <c r="AA106" s="90">
        <f>$B106*R106</f>
        <v>0</v>
      </c>
    </row>
    <row r="107" spans="1:28">
      <c r="A107" s="60">
        <v>43131</v>
      </c>
      <c r="B107" s="83">
        <f>(A107-$A$106)-((A107-A106)/2) + 1</f>
        <v>1.5</v>
      </c>
      <c r="C107" s="61">
        <v>30</v>
      </c>
      <c r="D107" s="7">
        <f>C106-C107</f>
        <v>0</v>
      </c>
      <c r="E107" s="61">
        <v>30</v>
      </c>
      <c r="F107" s="7">
        <f>E106-E107</f>
        <v>0</v>
      </c>
      <c r="G107" s="61">
        <v>30</v>
      </c>
      <c r="H107" s="7">
        <f>G106-G107</f>
        <v>0</v>
      </c>
      <c r="I107" s="61">
        <v>30</v>
      </c>
      <c r="J107" s="7">
        <f>I106-I107</f>
        <v>0</v>
      </c>
      <c r="K107" s="61">
        <v>30</v>
      </c>
      <c r="L107" s="7">
        <f>K106-K107</f>
        <v>0</v>
      </c>
      <c r="M107" s="61">
        <v>30</v>
      </c>
      <c r="N107" s="7">
        <f>M106-M107</f>
        <v>0</v>
      </c>
      <c r="O107" s="61">
        <v>30</v>
      </c>
      <c r="P107" s="7">
        <f>O106-O107</f>
        <v>0</v>
      </c>
      <c r="Q107" s="62">
        <v>30</v>
      </c>
      <c r="R107" s="7">
        <f>Q106-Q107</f>
        <v>0</v>
      </c>
      <c r="T107">
        <f t="shared" si="52"/>
        <v>0</v>
      </c>
      <c r="U107">
        <f t="shared" si="53"/>
        <v>0</v>
      </c>
      <c r="V107">
        <f t="shared" ref="V107:V131" si="54">$B107*H107</f>
        <v>0</v>
      </c>
      <c r="W107">
        <f>$B107*J107</f>
        <v>0</v>
      </c>
      <c r="X107">
        <f t="shared" ref="X107:X131" si="55">$B107*L107</f>
        <v>0</v>
      </c>
      <c r="Y107">
        <f t="shared" ref="Y107:Y131" si="56">$B107*N107</f>
        <v>0</v>
      </c>
      <c r="Z107">
        <f t="shared" ref="Z107:Z131" si="57">$B107*P107</f>
        <v>0</v>
      </c>
      <c r="AA107" s="90">
        <f t="shared" ref="AA107:AA131" si="58">$B107*R107</f>
        <v>0</v>
      </c>
    </row>
    <row r="108" spans="1:28">
      <c r="A108" s="60">
        <v>43133</v>
      </c>
      <c r="B108" s="83">
        <f t="shared" ref="B108:B119" si="59">(A108-$A$106)-((A108-A107)/2) + 1</f>
        <v>3</v>
      </c>
      <c r="C108" s="61">
        <v>30</v>
      </c>
      <c r="D108" s="7">
        <f t="shared" ref="D108:D119" si="60">C107-C108</f>
        <v>0</v>
      </c>
      <c r="E108" s="61">
        <v>30</v>
      </c>
      <c r="F108" s="7">
        <f t="shared" ref="F108:F119" si="61">E107-E108</f>
        <v>0</v>
      </c>
      <c r="G108" s="61">
        <v>30</v>
      </c>
      <c r="H108" s="7">
        <f t="shared" ref="H108:H119" si="62">G107-G108</f>
        <v>0</v>
      </c>
      <c r="I108" s="61">
        <v>30</v>
      </c>
      <c r="J108" s="7">
        <f t="shared" ref="J108:J119" si="63">I107-I108</f>
        <v>0</v>
      </c>
      <c r="K108" s="61">
        <v>30</v>
      </c>
      <c r="L108" s="7">
        <f t="shared" ref="L108:L119" si="64">K107-K108</f>
        <v>0</v>
      </c>
      <c r="M108" s="61">
        <v>30</v>
      </c>
      <c r="N108" s="7">
        <f t="shared" ref="N108:N119" si="65">M107-M108</f>
        <v>0</v>
      </c>
      <c r="O108" s="61">
        <v>30</v>
      </c>
      <c r="P108" s="7">
        <f t="shared" ref="P108:P119" si="66">O107-O108</f>
        <v>0</v>
      </c>
      <c r="Q108" s="62">
        <v>30</v>
      </c>
      <c r="R108" s="7">
        <f t="shared" ref="R108:R119" si="67">Q107-Q108</f>
        <v>0</v>
      </c>
      <c r="T108">
        <f t="shared" si="52"/>
        <v>0</v>
      </c>
      <c r="U108">
        <f t="shared" si="53"/>
        <v>0</v>
      </c>
      <c r="V108">
        <f t="shared" si="54"/>
        <v>0</v>
      </c>
      <c r="W108">
        <f t="shared" ref="W108:W131" si="68">$B108*J108</f>
        <v>0</v>
      </c>
      <c r="X108">
        <f t="shared" si="55"/>
        <v>0</v>
      </c>
      <c r="Y108">
        <f t="shared" si="56"/>
        <v>0</v>
      </c>
      <c r="Z108">
        <f t="shared" si="57"/>
        <v>0</v>
      </c>
      <c r="AA108" s="90">
        <f t="shared" si="58"/>
        <v>0</v>
      </c>
    </row>
    <row r="109" spans="1:28">
      <c r="A109" s="60">
        <v>43136</v>
      </c>
      <c r="B109" s="83">
        <f t="shared" si="59"/>
        <v>5.5</v>
      </c>
      <c r="C109" s="61">
        <v>30</v>
      </c>
      <c r="D109" s="7">
        <f t="shared" si="60"/>
        <v>0</v>
      </c>
      <c r="E109" s="61">
        <v>30</v>
      </c>
      <c r="F109" s="7">
        <f t="shared" si="61"/>
        <v>0</v>
      </c>
      <c r="G109" s="61">
        <v>30</v>
      </c>
      <c r="H109" s="7">
        <f t="shared" si="62"/>
        <v>0</v>
      </c>
      <c r="I109" s="61">
        <v>29</v>
      </c>
      <c r="J109" s="7">
        <f t="shared" si="63"/>
        <v>1</v>
      </c>
      <c r="K109" s="61">
        <v>30</v>
      </c>
      <c r="L109" s="7">
        <f t="shared" si="64"/>
        <v>0</v>
      </c>
      <c r="M109" s="61">
        <v>30</v>
      </c>
      <c r="N109" s="7">
        <f t="shared" si="65"/>
        <v>0</v>
      </c>
      <c r="O109" s="61">
        <v>29</v>
      </c>
      <c r="P109" s="7">
        <f t="shared" si="66"/>
        <v>1</v>
      </c>
      <c r="Q109" s="62">
        <v>30</v>
      </c>
      <c r="R109" s="7">
        <f t="shared" si="67"/>
        <v>0</v>
      </c>
      <c r="T109">
        <f t="shared" si="52"/>
        <v>0</v>
      </c>
      <c r="U109">
        <f t="shared" si="53"/>
        <v>0</v>
      </c>
      <c r="V109">
        <f t="shared" si="54"/>
        <v>0</v>
      </c>
      <c r="W109">
        <f t="shared" si="68"/>
        <v>5.5</v>
      </c>
      <c r="X109">
        <f t="shared" si="55"/>
        <v>0</v>
      </c>
      <c r="Y109">
        <f t="shared" si="56"/>
        <v>0</v>
      </c>
      <c r="Z109">
        <f t="shared" si="57"/>
        <v>5.5</v>
      </c>
      <c r="AA109" s="90">
        <f t="shared" si="58"/>
        <v>0</v>
      </c>
    </row>
    <row r="110" spans="1:28">
      <c r="A110" s="60">
        <v>43139</v>
      </c>
      <c r="B110" s="83">
        <f t="shared" si="59"/>
        <v>8.5</v>
      </c>
      <c r="C110" s="61">
        <v>30</v>
      </c>
      <c r="D110" s="7">
        <f t="shared" si="60"/>
        <v>0</v>
      </c>
      <c r="E110" s="61">
        <v>30</v>
      </c>
      <c r="F110" s="7">
        <f t="shared" si="61"/>
        <v>0</v>
      </c>
      <c r="G110" s="61">
        <v>30</v>
      </c>
      <c r="H110" s="7">
        <f t="shared" si="62"/>
        <v>0</v>
      </c>
      <c r="I110" s="61">
        <v>29</v>
      </c>
      <c r="J110" s="7">
        <f t="shared" si="63"/>
        <v>0</v>
      </c>
      <c r="K110" s="61">
        <v>30</v>
      </c>
      <c r="L110" s="7">
        <f t="shared" si="64"/>
        <v>0</v>
      </c>
      <c r="M110" s="61">
        <v>30</v>
      </c>
      <c r="N110" s="7">
        <f t="shared" si="65"/>
        <v>0</v>
      </c>
      <c r="O110" s="61">
        <v>29</v>
      </c>
      <c r="P110" s="7">
        <f t="shared" si="66"/>
        <v>0</v>
      </c>
      <c r="Q110" s="62">
        <v>30</v>
      </c>
      <c r="R110" s="7">
        <f t="shared" si="67"/>
        <v>0</v>
      </c>
      <c r="T110">
        <f t="shared" si="52"/>
        <v>0</v>
      </c>
      <c r="U110">
        <f t="shared" si="53"/>
        <v>0</v>
      </c>
      <c r="V110">
        <f t="shared" si="54"/>
        <v>0</v>
      </c>
      <c r="W110">
        <f t="shared" si="68"/>
        <v>0</v>
      </c>
      <c r="X110">
        <f t="shared" si="55"/>
        <v>0</v>
      </c>
      <c r="Y110">
        <f t="shared" si="56"/>
        <v>0</v>
      </c>
      <c r="Z110">
        <f t="shared" si="57"/>
        <v>0</v>
      </c>
      <c r="AA110" s="90">
        <f t="shared" si="58"/>
        <v>0</v>
      </c>
    </row>
    <row r="111" spans="1:28">
      <c r="A111" s="60">
        <v>43143</v>
      </c>
      <c r="B111" s="83">
        <f t="shared" si="59"/>
        <v>12</v>
      </c>
      <c r="C111" s="61">
        <v>29</v>
      </c>
      <c r="D111" s="7">
        <f t="shared" si="60"/>
        <v>1</v>
      </c>
      <c r="E111" s="61">
        <v>29</v>
      </c>
      <c r="F111" s="7">
        <f t="shared" si="61"/>
        <v>1</v>
      </c>
      <c r="G111" s="61">
        <v>29</v>
      </c>
      <c r="H111" s="7">
        <f t="shared" si="62"/>
        <v>1</v>
      </c>
      <c r="I111" s="61">
        <v>29</v>
      </c>
      <c r="J111" s="7">
        <f t="shared" si="63"/>
        <v>0</v>
      </c>
      <c r="K111" s="61">
        <v>28</v>
      </c>
      <c r="L111" s="7">
        <f t="shared" si="64"/>
        <v>2</v>
      </c>
      <c r="M111" s="61">
        <v>22</v>
      </c>
      <c r="N111" s="7">
        <f t="shared" si="65"/>
        <v>8</v>
      </c>
      <c r="O111" s="61">
        <v>28</v>
      </c>
      <c r="P111" s="7">
        <f t="shared" si="66"/>
        <v>1</v>
      </c>
      <c r="Q111" s="62">
        <v>28</v>
      </c>
      <c r="R111" s="7">
        <f t="shared" si="67"/>
        <v>2</v>
      </c>
      <c r="T111">
        <f t="shared" si="52"/>
        <v>12</v>
      </c>
      <c r="U111">
        <f t="shared" si="53"/>
        <v>12</v>
      </c>
      <c r="V111">
        <f t="shared" si="54"/>
        <v>12</v>
      </c>
      <c r="W111">
        <f t="shared" si="68"/>
        <v>0</v>
      </c>
      <c r="X111">
        <f t="shared" si="55"/>
        <v>24</v>
      </c>
      <c r="Y111">
        <f t="shared" si="56"/>
        <v>96</v>
      </c>
      <c r="Z111">
        <f t="shared" si="57"/>
        <v>12</v>
      </c>
      <c r="AA111" s="90">
        <f t="shared" si="58"/>
        <v>24</v>
      </c>
    </row>
    <row r="112" spans="1:28">
      <c r="A112" s="60">
        <v>43147</v>
      </c>
      <c r="B112" s="83">
        <f t="shared" si="59"/>
        <v>16</v>
      </c>
      <c r="C112" s="61">
        <v>28</v>
      </c>
      <c r="D112" s="7">
        <f t="shared" si="60"/>
        <v>1</v>
      </c>
      <c r="E112" s="61">
        <v>28</v>
      </c>
      <c r="F112" s="7">
        <f t="shared" si="61"/>
        <v>1</v>
      </c>
      <c r="G112" s="61">
        <v>29</v>
      </c>
      <c r="H112" s="7">
        <f t="shared" si="62"/>
        <v>0</v>
      </c>
      <c r="I112" s="61">
        <v>26</v>
      </c>
      <c r="J112" s="7">
        <f t="shared" si="63"/>
        <v>3</v>
      </c>
      <c r="K112" s="61">
        <v>25</v>
      </c>
      <c r="L112" s="7">
        <f t="shared" si="64"/>
        <v>3</v>
      </c>
      <c r="M112" s="61">
        <v>17</v>
      </c>
      <c r="N112" s="7">
        <f t="shared" si="65"/>
        <v>5</v>
      </c>
      <c r="O112" s="61">
        <v>27</v>
      </c>
      <c r="P112" s="7">
        <f t="shared" si="66"/>
        <v>1</v>
      </c>
      <c r="Q112" s="62">
        <v>27</v>
      </c>
      <c r="R112" s="7">
        <f t="shared" si="67"/>
        <v>1</v>
      </c>
      <c r="T112">
        <f t="shared" si="52"/>
        <v>16</v>
      </c>
      <c r="U112">
        <f t="shared" si="53"/>
        <v>16</v>
      </c>
      <c r="V112">
        <f t="shared" si="54"/>
        <v>0</v>
      </c>
      <c r="W112">
        <f t="shared" si="68"/>
        <v>48</v>
      </c>
      <c r="X112">
        <f t="shared" si="55"/>
        <v>48</v>
      </c>
      <c r="Y112">
        <f t="shared" si="56"/>
        <v>80</v>
      </c>
      <c r="Z112">
        <f t="shared" si="57"/>
        <v>16</v>
      </c>
      <c r="AA112" s="90">
        <f t="shared" si="58"/>
        <v>16</v>
      </c>
    </row>
    <row r="113" spans="1:27">
      <c r="A113" s="60">
        <v>43151</v>
      </c>
      <c r="B113" s="83">
        <f t="shared" si="59"/>
        <v>20</v>
      </c>
      <c r="C113" s="61">
        <v>27</v>
      </c>
      <c r="D113" s="7">
        <f t="shared" si="60"/>
        <v>1</v>
      </c>
      <c r="E113" s="61">
        <v>27</v>
      </c>
      <c r="F113" s="7">
        <f t="shared" si="61"/>
        <v>1</v>
      </c>
      <c r="G113" s="61">
        <v>28</v>
      </c>
      <c r="H113" s="7">
        <f t="shared" si="62"/>
        <v>1</v>
      </c>
      <c r="I113" s="61">
        <v>26</v>
      </c>
      <c r="J113" s="7">
        <f t="shared" si="63"/>
        <v>0</v>
      </c>
      <c r="K113" s="61">
        <v>25</v>
      </c>
      <c r="L113" s="7">
        <f t="shared" si="64"/>
        <v>0</v>
      </c>
      <c r="M113" s="61">
        <v>15</v>
      </c>
      <c r="N113" s="7">
        <f t="shared" si="65"/>
        <v>2</v>
      </c>
      <c r="O113" s="61">
        <v>23</v>
      </c>
      <c r="P113" s="7">
        <f t="shared" si="66"/>
        <v>4</v>
      </c>
      <c r="Q113" s="62">
        <v>25</v>
      </c>
      <c r="R113" s="7">
        <f t="shared" si="67"/>
        <v>2</v>
      </c>
      <c r="T113">
        <f t="shared" si="52"/>
        <v>20</v>
      </c>
      <c r="U113">
        <f t="shared" si="53"/>
        <v>20</v>
      </c>
      <c r="V113">
        <f t="shared" si="54"/>
        <v>20</v>
      </c>
      <c r="W113">
        <f t="shared" si="68"/>
        <v>0</v>
      </c>
      <c r="X113">
        <f t="shared" si="55"/>
        <v>0</v>
      </c>
      <c r="Y113">
        <f t="shared" si="56"/>
        <v>40</v>
      </c>
      <c r="Z113">
        <f t="shared" si="57"/>
        <v>80</v>
      </c>
      <c r="AA113" s="90">
        <f t="shared" si="58"/>
        <v>40</v>
      </c>
    </row>
    <row r="114" spans="1:27">
      <c r="A114" s="60">
        <v>43154</v>
      </c>
      <c r="B114" s="83">
        <f t="shared" si="59"/>
        <v>23.5</v>
      </c>
      <c r="C114" s="61">
        <v>26</v>
      </c>
      <c r="D114" s="7">
        <f t="shared" si="60"/>
        <v>1</v>
      </c>
      <c r="E114" s="61">
        <v>26</v>
      </c>
      <c r="F114" s="7">
        <f t="shared" si="61"/>
        <v>1</v>
      </c>
      <c r="G114" s="61">
        <v>27</v>
      </c>
      <c r="H114" s="7">
        <f t="shared" si="62"/>
        <v>1</v>
      </c>
      <c r="I114" s="61">
        <v>26</v>
      </c>
      <c r="J114" s="7">
        <f t="shared" si="63"/>
        <v>0</v>
      </c>
      <c r="K114" s="61">
        <v>22</v>
      </c>
      <c r="L114" s="7">
        <f t="shared" si="64"/>
        <v>3</v>
      </c>
      <c r="M114" s="61">
        <v>14</v>
      </c>
      <c r="N114" s="7">
        <f t="shared" si="65"/>
        <v>1</v>
      </c>
      <c r="O114" s="61">
        <v>23</v>
      </c>
      <c r="P114" s="7">
        <f t="shared" si="66"/>
        <v>0</v>
      </c>
      <c r="Q114" s="62">
        <v>25</v>
      </c>
      <c r="R114" s="7">
        <f t="shared" si="67"/>
        <v>0</v>
      </c>
      <c r="T114">
        <f t="shared" si="52"/>
        <v>23.5</v>
      </c>
      <c r="U114">
        <f t="shared" si="53"/>
        <v>23.5</v>
      </c>
      <c r="V114">
        <f t="shared" si="54"/>
        <v>23.5</v>
      </c>
      <c r="W114">
        <f t="shared" si="68"/>
        <v>0</v>
      </c>
      <c r="X114">
        <f t="shared" si="55"/>
        <v>70.5</v>
      </c>
      <c r="Y114">
        <f t="shared" si="56"/>
        <v>23.5</v>
      </c>
      <c r="Z114">
        <f t="shared" si="57"/>
        <v>0</v>
      </c>
      <c r="AA114" s="90">
        <f t="shared" si="58"/>
        <v>0</v>
      </c>
    </row>
    <row r="115" spans="1:27">
      <c r="A115" s="60">
        <v>43164</v>
      </c>
      <c r="B115" s="83">
        <f t="shared" si="59"/>
        <v>30</v>
      </c>
      <c r="C115" s="61">
        <v>5</v>
      </c>
      <c r="D115" s="7">
        <f t="shared" si="60"/>
        <v>21</v>
      </c>
      <c r="E115" s="61">
        <v>10</v>
      </c>
      <c r="F115" s="7">
        <f t="shared" si="61"/>
        <v>16</v>
      </c>
      <c r="G115" s="61">
        <v>22</v>
      </c>
      <c r="H115" s="7">
        <f t="shared" si="62"/>
        <v>5</v>
      </c>
      <c r="I115" s="61">
        <v>20</v>
      </c>
      <c r="J115" s="7">
        <f t="shared" si="63"/>
        <v>6</v>
      </c>
      <c r="K115" s="61">
        <v>2</v>
      </c>
      <c r="L115" s="7">
        <f t="shared" si="64"/>
        <v>20</v>
      </c>
      <c r="M115" s="61">
        <v>2</v>
      </c>
      <c r="N115" s="7">
        <f t="shared" si="65"/>
        <v>12</v>
      </c>
      <c r="O115" s="85">
        <v>0</v>
      </c>
      <c r="P115" s="7">
        <f t="shared" si="66"/>
        <v>23</v>
      </c>
      <c r="Q115" s="95">
        <v>0</v>
      </c>
      <c r="R115" s="7">
        <f t="shared" si="67"/>
        <v>25</v>
      </c>
      <c r="T115">
        <f t="shared" si="52"/>
        <v>630</v>
      </c>
      <c r="U115">
        <f t="shared" si="53"/>
        <v>480</v>
      </c>
      <c r="V115">
        <f t="shared" si="54"/>
        <v>150</v>
      </c>
      <c r="W115">
        <f t="shared" si="68"/>
        <v>180</v>
      </c>
      <c r="X115">
        <f t="shared" si="55"/>
        <v>600</v>
      </c>
      <c r="Y115">
        <f t="shared" si="56"/>
        <v>360</v>
      </c>
      <c r="Z115">
        <f t="shared" si="57"/>
        <v>690</v>
      </c>
      <c r="AA115" s="90">
        <f t="shared" si="58"/>
        <v>750</v>
      </c>
    </row>
    <row r="116" spans="1:27">
      <c r="A116" s="60">
        <v>43167</v>
      </c>
      <c r="B116" s="83">
        <f t="shared" si="59"/>
        <v>36.5</v>
      </c>
      <c r="C116" s="61">
        <v>5</v>
      </c>
      <c r="D116" s="7">
        <f t="shared" si="60"/>
        <v>0</v>
      </c>
      <c r="E116" s="61">
        <v>10</v>
      </c>
      <c r="F116" s="7">
        <f t="shared" si="61"/>
        <v>0</v>
      </c>
      <c r="G116" s="61">
        <v>22</v>
      </c>
      <c r="H116" s="7">
        <f t="shared" si="62"/>
        <v>0</v>
      </c>
      <c r="I116" s="61">
        <v>20</v>
      </c>
      <c r="J116" s="7">
        <f t="shared" si="63"/>
        <v>0</v>
      </c>
      <c r="K116" s="61">
        <v>2</v>
      </c>
      <c r="L116" s="7">
        <f t="shared" si="64"/>
        <v>0</v>
      </c>
      <c r="M116" s="61">
        <v>2</v>
      </c>
      <c r="N116" s="7">
        <f t="shared" si="65"/>
        <v>0</v>
      </c>
      <c r="O116" s="85">
        <v>0</v>
      </c>
      <c r="P116" s="7">
        <f t="shared" si="66"/>
        <v>0</v>
      </c>
      <c r="Q116" s="95">
        <v>0</v>
      </c>
      <c r="R116" s="7">
        <f t="shared" si="67"/>
        <v>0</v>
      </c>
      <c r="T116">
        <f t="shared" si="52"/>
        <v>0</v>
      </c>
      <c r="U116">
        <f t="shared" si="53"/>
        <v>0</v>
      </c>
      <c r="V116">
        <f t="shared" si="54"/>
        <v>0</v>
      </c>
      <c r="W116">
        <f t="shared" si="68"/>
        <v>0</v>
      </c>
      <c r="X116">
        <f t="shared" si="55"/>
        <v>0</v>
      </c>
      <c r="Y116">
        <f t="shared" si="56"/>
        <v>0</v>
      </c>
      <c r="Z116">
        <f t="shared" si="57"/>
        <v>0</v>
      </c>
      <c r="AA116" s="90">
        <f t="shared" si="58"/>
        <v>0</v>
      </c>
    </row>
    <row r="117" spans="1:27">
      <c r="A117" s="60">
        <v>43171</v>
      </c>
      <c r="B117" s="83">
        <f t="shared" si="59"/>
        <v>40</v>
      </c>
      <c r="C117" s="61">
        <v>4</v>
      </c>
      <c r="D117" s="7">
        <f t="shared" si="60"/>
        <v>1</v>
      </c>
      <c r="E117" s="61">
        <v>8</v>
      </c>
      <c r="F117" s="7">
        <f t="shared" si="61"/>
        <v>2</v>
      </c>
      <c r="G117" s="61">
        <v>21</v>
      </c>
      <c r="H117" s="7">
        <f t="shared" si="62"/>
        <v>1</v>
      </c>
      <c r="I117" s="61">
        <v>20</v>
      </c>
      <c r="J117" s="7">
        <f t="shared" si="63"/>
        <v>0</v>
      </c>
      <c r="K117" s="61">
        <v>1</v>
      </c>
      <c r="L117" s="7">
        <f t="shared" si="64"/>
        <v>1</v>
      </c>
      <c r="M117" s="61">
        <v>2</v>
      </c>
      <c r="N117" s="7">
        <f t="shared" si="65"/>
        <v>0</v>
      </c>
      <c r="O117" s="85">
        <v>0</v>
      </c>
      <c r="P117" s="7">
        <f t="shared" si="66"/>
        <v>0</v>
      </c>
      <c r="Q117" s="95">
        <v>0</v>
      </c>
      <c r="R117" s="7">
        <f t="shared" si="67"/>
        <v>0</v>
      </c>
      <c r="T117">
        <f t="shared" si="52"/>
        <v>40</v>
      </c>
      <c r="U117">
        <f t="shared" si="53"/>
        <v>80</v>
      </c>
      <c r="V117">
        <f t="shared" si="54"/>
        <v>40</v>
      </c>
      <c r="W117">
        <f t="shared" si="68"/>
        <v>0</v>
      </c>
      <c r="X117">
        <f t="shared" si="55"/>
        <v>40</v>
      </c>
      <c r="Y117">
        <f t="shared" si="56"/>
        <v>0</v>
      </c>
      <c r="Z117">
        <f t="shared" si="57"/>
        <v>0</v>
      </c>
      <c r="AA117" s="90">
        <f t="shared" si="58"/>
        <v>0</v>
      </c>
    </row>
    <row r="118" spans="1:27">
      <c r="A118" s="60">
        <v>43178</v>
      </c>
      <c r="B118" s="83">
        <f t="shared" si="59"/>
        <v>45.5</v>
      </c>
      <c r="C118" s="61">
        <v>2</v>
      </c>
      <c r="D118" s="7">
        <f t="shared" si="60"/>
        <v>2</v>
      </c>
      <c r="E118" s="61">
        <v>8</v>
      </c>
      <c r="F118" s="7">
        <f t="shared" si="61"/>
        <v>0</v>
      </c>
      <c r="G118" s="61">
        <v>16</v>
      </c>
      <c r="H118" s="7">
        <f t="shared" si="62"/>
        <v>5</v>
      </c>
      <c r="I118" s="61">
        <v>12</v>
      </c>
      <c r="J118" s="7">
        <f t="shared" si="63"/>
        <v>8</v>
      </c>
      <c r="K118" s="85">
        <v>0</v>
      </c>
      <c r="L118" s="7">
        <f t="shared" si="64"/>
        <v>1</v>
      </c>
      <c r="M118" s="61">
        <v>2</v>
      </c>
      <c r="N118" s="7">
        <f t="shared" si="65"/>
        <v>0</v>
      </c>
      <c r="O118" s="85">
        <v>0</v>
      </c>
      <c r="P118" s="7">
        <f t="shared" si="66"/>
        <v>0</v>
      </c>
      <c r="Q118" s="95">
        <v>0</v>
      </c>
      <c r="R118" s="7">
        <f t="shared" si="67"/>
        <v>0</v>
      </c>
      <c r="T118">
        <f t="shared" si="52"/>
        <v>91</v>
      </c>
      <c r="U118">
        <f t="shared" si="53"/>
        <v>0</v>
      </c>
      <c r="V118">
        <f t="shared" si="54"/>
        <v>227.5</v>
      </c>
      <c r="W118">
        <f t="shared" si="68"/>
        <v>364</v>
      </c>
      <c r="X118">
        <f t="shared" si="55"/>
        <v>45.5</v>
      </c>
      <c r="Y118">
        <f t="shared" si="56"/>
        <v>0</v>
      </c>
      <c r="Z118">
        <f t="shared" si="57"/>
        <v>0</v>
      </c>
      <c r="AA118" s="90">
        <f t="shared" si="58"/>
        <v>0</v>
      </c>
    </row>
    <row r="119" spans="1:27" ht="15" thickBot="1">
      <c r="A119" s="65">
        <v>43185</v>
      </c>
      <c r="B119" s="83">
        <f t="shared" si="59"/>
        <v>52.5</v>
      </c>
      <c r="C119" s="85">
        <v>0</v>
      </c>
      <c r="D119" s="7">
        <f t="shared" si="60"/>
        <v>2</v>
      </c>
      <c r="E119" s="85">
        <v>0</v>
      </c>
      <c r="F119" s="7">
        <f t="shared" si="61"/>
        <v>8</v>
      </c>
      <c r="G119" s="85">
        <v>0</v>
      </c>
      <c r="H119" s="7">
        <f t="shared" si="62"/>
        <v>16</v>
      </c>
      <c r="I119" s="7">
        <v>0</v>
      </c>
      <c r="J119" s="7">
        <f t="shared" si="63"/>
        <v>12</v>
      </c>
      <c r="K119" s="7">
        <v>0</v>
      </c>
      <c r="L119" s="7">
        <f t="shared" si="64"/>
        <v>0</v>
      </c>
      <c r="M119" s="85">
        <v>0</v>
      </c>
      <c r="N119" s="7">
        <f t="shared" si="65"/>
        <v>2</v>
      </c>
      <c r="O119" s="85">
        <v>0</v>
      </c>
      <c r="P119" s="7">
        <f t="shared" si="66"/>
        <v>0</v>
      </c>
      <c r="Q119" s="95">
        <v>0</v>
      </c>
      <c r="R119" s="7">
        <f t="shared" si="67"/>
        <v>0</v>
      </c>
      <c r="T119">
        <f t="shared" si="52"/>
        <v>105</v>
      </c>
      <c r="U119">
        <f t="shared" si="53"/>
        <v>420</v>
      </c>
      <c r="V119">
        <f t="shared" si="54"/>
        <v>840</v>
      </c>
      <c r="W119">
        <f t="shared" si="68"/>
        <v>630</v>
      </c>
      <c r="X119">
        <f t="shared" si="55"/>
        <v>0</v>
      </c>
      <c r="Y119">
        <f t="shared" si="56"/>
        <v>105</v>
      </c>
      <c r="Z119">
        <f t="shared" si="57"/>
        <v>0</v>
      </c>
      <c r="AA119" s="90">
        <f t="shared" si="58"/>
        <v>0</v>
      </c>
    </row>
    <row r="120" spans="1:27" ht="15" thickBot="1">
      <c r="A120" s="65"/>
      <c r="B120" s="83"/>
      <c r="C120" s="91"/>
      <c r="D120" s="7"/>
      <c r="E120" s="91"/>
      <c r="F120" s="7"/>
      <c r="G120" s="91"/>
      <c r="H120" s="7"/>
      <c r="I120" s="7"/>
      <c r="J120" s="7"/>
      <c r="K120" s="7"/>
      <c r="L120" s="7"/>
      <c r="M120" s="7"/>
      <c r="N120" s="7"/>
      <c r="O120" s="7"/>
      <c r="P120" s="7"/>
      <c r="Q120" s="95"/>
      <c r="R120" s="84"/>
      <c r="T120">
        <f t="shared" si="52"/>
        <v>0</v>
      </c>
      <c r="U120">
        <f t="shared" si="53"/>
        <v>0</v>
      </c>
      <c r="V120">
        <f t="shared" si="54"/>
        <v>0</v>
      </c>
      <c r="W120">
        <f t="shared" si="68"/>
        <v>0</v>
      </c>
      <c r="X120">
        <f t="shared" si="55"/>
        <v>0</v>
      </c>
      <c r="Y120">
        <f t="shared" si="56"/>
        <v>0</v>
      </c>
      <c r="Z120">
        <f t="shared" si="57"/>
        <v>0</v>
      </c>
      <c r="AA120" s="90">
        <f t="shared" si="58"/>
        <v>0</v>
      </c>
    </row>
    <row r="121" spans="1:27">
      <c r="A121" s="9"/>
      <c r="B121" s="8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81"/>
      <c r="R121" s="7"/>
      <c r="T121">
        <f t="shared" si="52"/>
        <v>0</v>
      </c>
      <c r="U121">
        <f t="shared" si="53"/>
        <v>0</v>
      </c>
      <c r="V121">
        <f t="shared" si="54"/>
        <v>0</v>
      </c>
      <c r="W121">
        <f t="shared" si="68"/>
        <v>0</v>
      </c>
      <c r="X121">
        <f t="shared" si="55"/>
        <v>0</v>
      </c>
      <c r="Y121">
        <f t="shared" si="56"/>
        <v>0</v>
      </c>
      <c r="Z121">
        <f t="shared" si="57"/>
        <v>0</v>
      </c>
      <c r="AA121" s="90">
        <f t="shared" si="58"/>
        <v>0</v>
      </c>
    </row>
    <row r="122" spans="1:27">
      <c r="A122" s="9"/>
      <c r="B122" s="8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81"/>
      <c r="R122" s="7"/>
      <c r="T122">
        <f t="shared" si="52"/>
        <v>0</v>
      </c>
      <c r="U122">
        <f t="shared" si="53"/>
        <v>0</v>
      </c>
      <c r="V122">
        <f t="shared" si="54"/>
        <v>0</v>
      </c>
      <c r="W122">
        <f t="shared" si="68"/>
        <v>0</v>
      </c>
      <c r="X122">
        <f t="shared" si="55"/>
        <v>0</v>
      </c>
      <c r="Y122">
        <f t="shared" si="56"/>
        <v>0</v>
      </c>
      <c r="Z122">
        <f t="shared" si="57"/>
        <v>0</v>
      </c>
      <c r="AA122" s="90">
        <f t="shared" si="58"/>
        <v>0</v>
      </c>
    </row>
    <row r="123" spans="1:27">
      <c r="A123" s="9"/>
      <c r="B123" s="8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81"/>
      <c r="R123" s="7"/>
      <c r="T123">
        <f t="shared" si="52"/>
        <v>0</v>
      </c>
      <c r="U123">
        <f t="shared" si="53"/>
        <v>0</v>
      </c>
      <c r="V123">
        <f t="shared" si="54"/>
        <v>0</v>
      </c>
      <c r="W123">
        <f t="shared" si="68"/>
        <v>0</v>
      </c>
      <c r="X123">
        <f t="shared" si="55"/>
        <v>0</v>
      </c>
      <c r="Y123">
        <f t="shared" si="56"/>
        <v>0</v>
      </c>
      <c r="Z123">
        <f t="shared" si="57"/>
        <v>0</v>
      </c>
      <c r="AA123" s="90">
        <f t="shared" si="58"/>
        <v>0</v>
      </c>
    </row>
    <row r="124" spans="1:27">
      <c r="T124">
        <f t="shared" si="52"/>
        <v>0</v>
      </c>
      <c r="U124">
        <f t="shared" si="53"/>
        <v>0</v>
      </c>
      <c r="V124">
        <f t="shared" si="54"/>
        <v>0</v>
      </c>
      <c r="W124">
        <f t="shared" si="68"/>
        <v>0</v>
      </c>
      <c r="X124">
        <f t="shared" si="55"/>
        <v>0</v>
      </c>
      <c r="Y124">
        <f t="shared" si="56"/>
        <v>0</v>
      </c>
      <c r="Z124">
        <f t="shared" si="57"/>
        <v>0</v>
      </c>
      <c r="AA124" s="90">
        <f t="shared" si="58"/>
        <v>0</v>
      </c>
    </row>
    <row r="125" spans="1:27">
      <c r="T125">
        <f t="shared" si="52"/>
        <v>0</v>
      </c>
      <c r="U125">
        <f t="shared" si="53"/>
        <v>0</v>
      </c>
      <c r="V125">
        <f t="shared" si="54"/>
        <v>0</v>
      </c>
      <c r="W125">
        <f t="shared" si="68"/>
        <v>0</v>
      </c>
      <c r="X125">
        <f t="shared" si="55"/>
        <v>0</v>
      </c>
      <c r="Y125">
        <f t="shared" si="56"/>
        <v>0</v>
      </c>
      <c r="Z125">
        <f t="shared" si="57"/>
        <v>0</v>
      </c>
      <c r="AA125" s="90">
        <f t="shared" si="58"/>
        <v>0</v>
      </c>
    </row>
    <row r="126" spans="1:27">
      <c r="T126">
        <f t="shared" si="52"/>
        <v>0</v>
      </c>
      <c r="U126">
        <f t="shared" si="53"/>
        <v>0</v>
      </c>
      <c r="V126">
        <f t="shared" si="54"/>
        <v>0</v>
      </c>
      <c r="W126">
        <f t="shared" si="68"/>
        <v>0</v>
      </c>
      <c r="X126">
        <f t="shared" si="55"/>
        <v>0</v>
      </c>
      <c r="Y126">
        <f t="shared" si="56"/>
        <v>0</v>
      </c>
      <c r="Z126">
        <f t="shared" si="57"/>
        <v>0</v>
      </c>
      <c r="AA126" s="90">
        <f t="shared" si="58"/>
        <v>0</v>
      </c>
    </row>
    <row r="127" spans="1:27">
      <c r="T127">
        <f t="shared" si="52"/>
        <v>0</v>
      </c>
      <c r="U127">
        <f t="shared" si="53"/>
        <v>0</v>
      </c>
      <c r="V127">
        <f t="shared" si="54"/>
        <v>0</v>
      </c>
      <c r="W127">
        <f t="shared" si="68"/>
        <v>0</v>
      </c>
      <c r="X127">
        <f t="shared" si="55"/>
        <v>0</v>
      </c>
      <c r="Y127">
        <f t="shared" si="56"/>
        <v>0</v>
      </c>
      <c r="Z127">
        <f t="shared" si="57"/>
        <v>0</v>
      </c>
      <c r="AA127" s="90">
        <f t="shared" si="58"/>
        <v>0</v>
      </c>
    </row>
    <row r="128" spans="1:27">
      <c r="T128">
        <f t="shared" si="52"/>
        <v>0</v>
      </c>
      <c r="U128">
        <f t="shared" si="53"/>
        <v>0</v>
      </c>
      <c r="V128">
        <f t="shared" si="54"/>
        <v>0</v>
      </c>
      <c r="W128">
        <f t="shared" si="68"/>
        <v>0</v>
      </c>
      <c r="X128">
        <f t="shared" si="55"/>
        <v>0</v>
      </c>
      <c r="Y128">
        <f t="shared" si="56"/>
        <v>0</v>
      </c>
      <c r="Z128">
        <f t="shared" si="57"/>
        <v>0</v>
      </c>
      <c r="AA128" s="90">
        <f t="shared" si="58"/>
        <v>0</v>
      </c>
    </row>
    <row r="129" spans="19:28">
      <c r="T129">
        <f t="shared" si="52"/>
        <v>0</v>
      </c>
      <c r="U129">
        <f t="shared" si="53"/>
        <v>0</v>
      </c>
      <c r="V129">
        <f t="shared" si="54"/>
        <v>0</v>
      </c>
      <c r="W129">
        <f t="shared" si="68"/>
        <v>0</v>
      </c>
      <c r="X129">
        <f t="shared" si="55"/>
        <v>0</v>
      </c>
      <c r="Y129">
        <f t="shared" si="56"/>
        <v>0</v>
      </c>
      <c r="Z129">
        <f t="shared" si="57"/>
        <v>0</v>
      </c>
      <c r="AA129" s="90">
        <f t="shared" si="58"/>
        <v>0</v>
      </c>
    </row>
    <row r="130" spans="19:28">
      <c r="T130">
        <f t="shared" si="52"/>
        <v>0</v>
      </c>
      <c r="U130">
        <f t="shared" si="53"/>
        <v>0</v>
      </c>
      <c r="V130">
        <f t="shared" si="54"/>
        <v>0</v>
      </c>
      <c r="W130">
        <f t="shared" si="68"/>
        <v>0</v>
      </c>
      <c r="X130">
        <f t="shared" si="55"/>
        <v>0</v>
      </c>
      <c r="Y130">
        <f t="shared" si="56"/>
        <v>0</v>
      </c>
      <c r="Z130">
        <f t="shared" si="57"/>
        <v>0</v>
      </c>
      <c r="AA130" s="90">
        <f t="shared" si="58"/>
        <v>0</v>
      </c>
    </row>
    <row r="131" spans="19:28">
      <c r="T131">
        <f t="shared" si="52"/>
        <v>0</v>
      </c>
      <c r="U131">
        <f t="shared" si="53"/>
        <v>0</v>
      </c>
      <c r="V131">
        <f t="shared" si="54"/>
        <v>0</v>
      </c>
      <c r="W131">
        <f t="shared" si="68"/>
        <v>0</v>
      </c>
      <c r="X131">
        <f t="shared" si="55"/>
        <v>0</v>
      </c>
      <c r="Y131">
        <f t="shared" si="56"/>
        <v>0</v>
      </c>
      <c r="Z131">
        <f t="shared" si="57"/>
        <v>0</v>
      </c>
      <c r="AA131" s="90">
        <f t="shared" si="58"/>
        <v>0</v>
      </c>
    </row>
    <row r="132" spans="19:28">
      <c r="S132" t="s">
        <v>81</v>
      </c>
      <c r="T132" s="89">
        <f t="shared" ref="T132:AA132" si="69">SUM(T106:T131)/30</f>
        <v>31.25</v>
      </c>
      <c r="U132" s="89">
        <f t="shared" si="69"/>
        <v>35.049999999999997</v>
      </c>
      <c r="V132" s="89">
        <f t="shared" si="69"/>
        <v>43.766666666666666</v>
      </c>
      <c r="W132" s="89">
        <f t="shared" si="69"/>
        <v>40.916666666666664</v>
      </c>
      <c r="X132" s="89">
        <f t="shared" si="69"/>
        <v>27.6</v>
      </c>
      <c r="Y132" s="89">
        <f t="shared" si="69"/>
        <v>23.483333333333334</v>
      </c>
      <c r="Z132" s="89">
        <f t="shared" si="69"/>
        <v>26.783333333333335</v>
      </c>
      <c r="AA132" s="89">
        <f t="shared" si="69"/>
        <v>27.666666666666668</v>
      </c>
      <c r="AB132" t="s">
        <v>82</v>
      </c>
    </row>
  </sheetData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poids moyen</vt:lpstr>
      <vt:lpstr>test Inanition</vt:lpstr>
      <vt:lpstr>mesures mortalité pupo-larvaire</vt:lpstr>
      <vt:lpstr>EsperancedeVie OBSOLETE</vt:lpstr>
      <vt:lpstr>longevité 1OBSOLETE</vt:lpstr>
      <vt:lpstr>longevité 2 OBSOLETE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</dc:creator>
  <cp:lastModifiedBy>Jean-Luc</cp:lastModifiedBy>
  <cp:lastPrinted>2019-11-12T08:05:46Z</cp:lastPrinted>
  <dcterms:created xsi:type="dcterms:W3CDTF">2016-05-26T12:43:38Z</dcterms:created>
  <dcterms:modified xsi:type="dcterms:W3CDTF">2024-08-30T07:48:19Z</dcterms:modified>
</cp:coreProperties>
</file>