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E:\git_test_clone\csmInputTemplate\csmInputTemplate\"/>
    </mc:Choice>
  </mc:AlternateContent>
  <xr:revisionPtr revIDLastSave="0" documentId="13_ncr:1_{F4E4607E-083E-4D46-BA63-C579A0727678}" xr6:coauthVersionLast="47" xr6:coauthVersionMax="47" xr10:uidLastSave="{00000000-0000-0000-0000-000000000000}"/>
  <bookViews>
    <workbookView xWindow="-98" yWindow="-98" windowWidth="19396" windowHeight="11475"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36" l="1" a="1"/>
  <c r="B11" i="36" s="1"/>
  <c r="C5" i="6" a="1"/>
  <c r="C5" i="6" s="1"/>
  <c r="C6" i="6" a="1"/>
  <c r="C6" i="6" s="1"/>
  <c r="C7" i="6" a="1"/>
  <c r="C7" i="6" s="1"/>
  <c r="C8" i="6" a="1"/>
  <c r="C8" i="6" s="1"/>
  <c r="C9" i="6" a="1"/>
  <c r="C9" i="6" s="1"/>
  <c r="B29" i="17" a="1"/>
  <c r="B29" i="17" s="1"/>
  <c r="B21" i="17" a="1"/>
  <c r="B21" i="17" s="1"/>
  <c r="B22" i="17" a="1"/>
  <c r="B22" i="17" s="1"/>
  <c r="B23" i="17" a="1"/>
  <c r="B23" i="17" s="1"/>
  <c r="B24" i="17" a="1"/>
  <c r="B24" i="17" s="1"/>
  <c r="B25" i="17" a="1"/>
  <c r="B25" i="17" s="1"/>
  <c r="B26" i="17" a="1"/>
  <c r="B26" i="17" s="1"/>
  <c r="B27" i="17" a="1"/>
  <c r="B27" i="17" s="1"/>
  <c r="B28" i="17" a="1"/>
  <c r="B28" i="17" s="1"/>
  <c r="B20" i="17" a="1"/>
  <c r="B20" i="17" s="1"/>
  <c r="B15" i="17" a="1"/>
  <c r="B15" i="17" s="1"/>
  <c r="B16" i="17" a="1"/>
  <c r="B16" i="17" s="1"/>
  <c r="B17" i="17" a="1"/>
  <c r="B17" i="17" s="1"/>
  <c r="B18" i="17" a="1"/>
  <c r="B18" i="17" s="1"/>
  <c r="B19" i="17" a="1"/>
  <c r="B19" i="17" s="1"/>
  <c r="B14" i="17" a="1"/>
  <c r="B14" i="17" s="1"/>
  <c r="B13" i="17" a="1"/>
  <c r="B13" i="17" s="1"/>
  <c r="B12" i="17" a="1"/>
  <c r="B12" i="17" s="1"/>
  <c r="B19" i="12" a="1"/>
  <c r="B19" i="12" s="1"/>
  <c r="B18" i="12" a="1"/>
  <c r="B18" i="12" s="1"/>
  <c r="B18" i="8" a="1"/>
  <c r="B18" i="8" s="1"/>
  <c r="B17" i="8" a="1"/>
  <c r="B17" i="8" s="1"/>
  <c r="B16" i="8" a="1"/>
  <c r="B16" i="8" s="1"/>
  <c r="B15" i="8" a="1"/>
  <c r="B15" i="8" s="1"/>
  <c r="B14" i="8" a="1"/>
  <c r="B14" i="8" s="1"/>
  <c r="B19" i="15" a="1"/>
  <c r="B19" i="15" s="1"/>
  <c r="B18" i="15" a="1"/>
  <c r="B18" i="15" s="1"/>
  <c r="B17" i="15" a="1"/>
  <c r="B17" i="15" s="1"/>
  <c r="B16" i="15" a="1"/>
  <c r="B16" i="15" s="1"/>
  <c r="B6" i="76" a="1"/>
  <c r="B6" i="76" s="1"/>
  <c r="B14" i="13" a="1"/>
  <c r="B14" i="13" s="1"/>
  <c r="B13" i="13" a="1"/>
  <c r="B13" i="13" s="1"/>
  <c r="B12" i="13" a="1"/>
  <c r="B12" i="13" s="1"/>
  <c r="B14" i="9" a="1"/>
  <c r="B14" i="9" s="1"/>
  <c r="B13" i="9" a="1"/>
  <c r="B13" i="9" s="1"/>
  <c r="B12" i="9" a="1"/>
  <c r="B12" i="9" s="1"/>
  <c r="B11" i="9" a="1"/>
  <c r="B11" i="9" s="1"/>
  <c r="B10" i="9" a="1"/>
  <c r="B10" i="9" s="1"/>
  <c r="B5" i="10" a="1"/>
  <c r="B5" i="10" s="1"/>
  <c r="B6" i="10" a="1"/>
  <c r="B6" i="10" s="1"/>
  <c r="B7" i="10" a="1"/>
  <c r="B7" i="10" s="1"/>
  <c r="B8" i="10" a="1"/>
  <c r="B8" i="10" s="1"/>
  <c r="B9" i="10" a="1"/>
  <c r="B9" i="10" s="1"/>
  <c r="B5" i="9" a="1"/>
  <c r="B5" i="9" s="1"/>
  <c r="B6" i="9" a="1"/>
  <c r="B6" i="9" s="1"/>
  <c r="B7" i="9" a="1"/>
  <c r="B7" i="9" s="1"/>
  <c r="B8" i="9" a="1"/>
  <c r="B8" i="9" s="1"/>
  <c r="B15" i="15" a="1"/>
  <c r="B15" i="15" s="1"/>
  <c r="B9" i="9" a="1"/>
  <c r="B9" i="9" s="1"/>
  <c r="C24" i="5" a="1"/>
  <c r="C24" i="5" s="1"/>
  <c r="C23" i="5" a="1"/>
  <c r="C23" i="5" s="1"/>
  <c r="B11" i="13" a="1"/>
  <c r="B11" i="13" s="1"/>
  <c r="B10" i="13" a="1"/>
  <c r="B10" i="13" s="1"/>
  <c r="B9" i="31" a="1"/>
  <c r="B9" i="31" s="1"/>
  <c r="B11" i="17" l="1" a="1"/>
  <c r="B11" i="17" s="1"/>
  <c r="B9" i="17" a="1"/>
  <c r="B9" i="17" s="1"/>
  <c r="B10" i="17" a="1"/>
  <c r="B10" i="17" s="1"/>
  <c r="B10" i="36" a="1"/>
  <c r="B10" i="36" s="1"/>
  <c r="B14" i="15" a="1"/>
  <c r="B14" i="15" s="1"/>
  <c r="B13" i="15" a="1"/>
  <c r="B13" i="15" s="1"/>
  <c r="B9" i="13" a="1"/>
  <c r="B9" i="13" s="1"/>
  <c r="B17" i="12" a="1"/>
  <c r="B17" i="12" s="1"/>
  <c r="B16" i="12" a="1"/>
  <c r="B16" i="12" s="1"/>
  <c r="B8" i="31" a="1"/>
  <c r="B8" i="31" s="1"/>
  <c r="B13" i="8" a="1"/>
  <c r="B13" i="8" s="1"/>
  <c r="B11" i="8" a="1"/>
  <c r="B11" i="8" s="1"/>
  <c r="B12" i="8" a="1"/>
  <c r="B12" i="8"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5" i="5" a="1"/>
  <c r="C25"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10" i="8" a="1"/>
  <c r="B10" i="8" s="1"/>
  <c r="C11" i="4" a="1"/>
  <c r="C11" i="4" s="1"/>
  <c r="C10" i="4" a="1"/>
  <c r="C10" i="4" s="1"/>
  <c r="C9" i="5" a="1"/>
  <c r="C9" i="5"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5" i="61" s="1" a="1"/>
  <c r="DQ5" i="61" s="1"/>
  <c r="B6" i="13" a="1"/>
  <c r="B6" i="13" s="1"/>
  <c r="DQ5" i="60" s="1" a="1"/>
  <c r="DQ5" i="60" s="1"/>
  <c r="B6" i="31" a="1"/>
  <c r="B6" i="31" s="1"/>
  <c r="B7" i="12" a="1"/>
  <c r="B7" i="12" s="1"/>
  <c r="B3" i="58" s="1" a="1"/>
  <c r="B3" i="58" s="1"/>
  <c r="DQ6" i="61" l="1" a="1"/>
  <c r="DQ6" i="61" s="1"/>
  <c r="DQ7" i="60" a="1"/>
  <c r="DQ7" i="60" s="1"/>
  <c r="DQ6" i="60" a="1"/>
  <c r="DQ6" i="60" s="1"/>
  <c r="DQ4" i="6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5" i="64" s="1" a="1"/>
  <c r="DQ5" i="64" s="1"/>
  <c r="B6" i="15" a="1"/>
  <c r="B6" i="15" s="1"/>
  <c r="B6" i="12" a="1"/>
  <c r="B6" i="12"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DQ3" i="70"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<sst xmlns="http://schemas.openxmlformats.org/spreadsheetml/2006/main" count="44307" uniqueCount="8947">
  <si>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</si>
  <si>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</si>
  <si>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</si>
  <si>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</si>
  <si>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</si>
  <si>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</si>
  <si>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</si>
  <si>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</si>
  <si>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</si>
  <si>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</si>
  <si>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</si>
  <si>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</si>
  <si>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</si>
  <si>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</si>
  <si>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</si>
  <si>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</si>
  <si>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</si>
  <si>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</si>
  <si>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</si>
  <si>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</si>
  <si>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</si>
  <si>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</si>
  <si>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</si>
  <si>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</si>
  <si>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</si>
  <si>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</si>
  <si>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</si>
  <si>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</si>
  <si>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</si>
  <si>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</si>
  <si>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</si>
  <si>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</si>
  <si>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</si>
  <si>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</si>
  <si>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</si>
  <si>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</si>
  <si>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</si>
  <si>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</si>
  <si>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</si>
  <si>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</si>
  <si>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</si>
  <si>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</si>
  <si>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</si>
  <si>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</si>
  <si>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</si>
  <si>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</si>
  <si>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</si>
  <si>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</si>
  <si>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</si>
  <si>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</si>
  <si>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</si>
  <si>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</si>
  <si>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</si>
  <si>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</si>
  <si>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</si>
  <si>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</si>
  <si>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</si>
  <si>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</si>
  <si>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</si>
  <si>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</si>
  <si>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</si>
  <si>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</si>
  <si>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</si>
  <si>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</si>
  <si>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</si>
  <si>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</si>
  <si>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</si>
  <si>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</si>
  <si>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</si>
  <si>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</si>
  <si>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</si>
  <si>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</si>
  <si>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</si>
  <si>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</si>
  <si>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</si>
  <si>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</si>
  <si>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</si>
  <si>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</si>
  <si>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</si>
  <si>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</si>
  <si>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</si>
  <si>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</si>
  <si>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</si>
  <si>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</si>
  <si>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</si>
  <si>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</si>
  <si>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</si>
  <si>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</si>
  <si>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</si>
  <si>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</si>
  <si>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</si>
  <si>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</si>
  <si>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</si>
  <si>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</si>
  <si>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</si>
  <si>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</si>
  <si>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</si>
  <si>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</si>
  <si>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</si>
  <si>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</si>
  <si>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</si>
  <si>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</si>
  <si>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</si>
  <si>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</si>
  <si>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</si>
  <si>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</si>
  <si>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</si>
  <si>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</si>
  <si>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</si>
  <si>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</si>
  <si>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</si>
  <si>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</si>
  <si>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</si>
  <si>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</si>
  <si>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</si>
  <si>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</si>
  <si>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</si>
  <si>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</si>
  <si>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</si>
  <si>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</si>
  <si>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</si>
  <si>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</si>
  <si>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</si>
  <si>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</si>
  <si>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</si>
  <si>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</si>
  <si>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</si>
  <si>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</si>
  <si>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</si>
  <si>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</si>
  <si>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</si>
  <si>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</si>
  <si>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</si>
  <si>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</si>
  <si>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</si>
  <si>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</si>
  <si>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</si>
  <si>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</si>
  <si>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</si>
  <si>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</si>
  <si>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</si>
  <si>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</si>
  <si>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</si>
  <si>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</si>
  <si>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</si>
  <si>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</si>
  <si>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</si>
  <si>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</si>
  <si>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</si>
  <si>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</si>
  <si>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</si>
  <si>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</si>
  <si>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</si>
  <si>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</si>
  <si>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</si>
  <si>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</si>
  <si>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</si>
  <si>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</si>
  <si>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</si>
  <si>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</si>
  <si>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</si>
  <si>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</si>
  <si>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</si>
  <si>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</si>
  <si>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</si>
  <si>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</si>
  <si>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</si>
  <si>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</si>
  <si>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</si>
  <si>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</si>
  <si>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</si>
  <si>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</si>
  <si>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</si>
  <si>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</si>
  <si>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</si>
  <si>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</si>
  <si>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</si>
  <si>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</si>
  <si>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</si>
  <si>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</si>
  <si>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</si>
  <si>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</si>
  <si>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</si>
  <si>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</si>
  <si>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</si>
  <si>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</si>
  <si>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</si>
  <si>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</si>
  <si>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</si>
  <si>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</si>
  <si>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</si>
  <si>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</si>
  <si>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</si>
  <si>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</si>
  <si>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</si>
  <si>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</si>
  <si>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</si>
  <si>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</si>
  <si>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</si>
  <si>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</si>
  <si>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</si>
  <si>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</si>
  <si>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</si>
  <si>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</si>
  <si>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</si>
  <si>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</si>
  <si>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</si>
  <si>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</si>
  <si>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</si>
  <si>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</si>
  <si>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</si>
  <si>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</si>
  <si>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</si>
  <si>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</si>
  <si>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</si>
  <si>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</si>
  <si>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</si>
  <si>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</si>
  <si>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</si>
  <si>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</si>
  <si>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</si>
  <si>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</si>
  <si>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</si>
  <si>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</si>
  <si>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</si>
  <si>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</si>
  <si>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</si>
  <si>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</si>
  <si>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</si>
  <si>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</si>
  <si>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</si>
  <si>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</si>
  <si>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</si>
  <si>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</si>
  <si>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</si>
  <si>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</si>
  <si>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</si>
  <si>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</si>
  <si>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</si>
  <si>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</si>
  <si>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</si>
  <si>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</si>
  <si>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</si>
  <si>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</si>
  <si>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</si>
  <si>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</si>
  <si>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</si>
  <si>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</si>
  <si>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</si>
  <si>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</si>
  <si>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</si>
  <si>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</si>
  <si>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</si>
  <si>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</si>
  <si>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</si>
  <si>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</si>
  <si>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</si>
  <si>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</si>
  <si>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</si>
  <si>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</si>
  <si>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</si>
  <si>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</si>
  <si>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</si>
  <si>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</si>
  <si>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</si>
  <si>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</si>
  <si>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</si>
  <si>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</si>
  <si>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</si>
  <si>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</si>
  <si>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</si>
  <si>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</si>
  <si>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</si>
  <si>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</si>
  <si>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</si>
  <si>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</si>
  <si>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</si>
  <si>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</si>
  <si>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</si>
  <si>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</si>
  <si>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</si>
  <si>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</si>
  <si>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</si>
  <si>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</si>
  <si>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</si>
  <si>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</si>
  <si>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</si>
  <si>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</si>
  <si>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</si>
  <si>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</si>
  <si>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</si>
  <si>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</si>
  <si>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</si>
  <si>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</si>
  <si>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</si>
  <si>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</si>
  <si>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</si>
  <si>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</si>
  <si>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</si>
  <si>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</si>
  <si>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</si>
  <si>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</si>
  <si>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</si>
  <si>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</si>
  <si>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</si>
  <si>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</si>
  <si>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</si>
  <si>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</si>
  <si>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</si>
  <si>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</si>
  <si>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</si>
  <si>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</si>
  <si>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</si>
  <si>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</si>
  <si>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</si>
  <si>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</si>
  <si>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</si>
  <si>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</si>
  <si>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</si>
  <si>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</si>
  <si>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</si>
  <si>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</si>
  <si>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</si>
  <si>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</si>
  <si>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</si>
  <si>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</si>
  <si>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</si>
  <si>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</si>
  <si>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</si>
  <si>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</si>
  <si>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</si>
  <si>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</si>
  <si>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</si>
  <si>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</si>
  <si>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</si>
  <si>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</si>
  <si>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</si>
  <si>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</si>
  <si>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</si>
  <si>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</si>
  <si>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</si>
  <si>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</si>
  <si>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</si>
  <si>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</si>
  <si>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</si>
  <si>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</si>
  <si>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</si>
  <si>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</si>
  <si>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</si>
  <si>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</si>
  <si>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</si>
  <si>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</si>
  <si>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</si>
  <si>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</si>
  <si>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</si>
  <si>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</si>
  <si>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</si>
  <si>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</si>
  <si>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</si>
  <si>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</si>
  <si>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</si>
  <si>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</si>
  <si>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</si>
  <si>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</si>
  <si>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</si>
  <si>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</si>
  <si>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</si>
  <si>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</si>
  <si>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</si>
  <si>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</si>
  <si>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</si>
  <si>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</si>
  <si>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</si>
  <si>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</si>
  <si>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</si>
  <si>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</si>
  <si>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</si>
  <si>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</si>
  <si>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</si>
  <si>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</si>
  <si>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</si>
  <si>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</si>
  <si>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</si>
  <si>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</si>
  <si>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</si>
  <si>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</si>
  <si>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</si>
  <si>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</si>
  <si>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</si>
  <si>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</si>
  <si>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</si>
  <si>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</si>
  <si>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</si>
  <si>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</si>
  <si>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</si>
  <si>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</si>
  <si>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</si>
  <si>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</si>
  <si>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</si>
  <si>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</si>
  <si>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</si>
  <si>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</si>
  <si>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</si>
  <si>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</si>
  <si>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</si>
  <si>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</si>
  <si>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</si>
  <si>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</si>
  <si>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</si>
  <si>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</si>
  <si>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</si>
  <si>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</si>
  <si>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</si>
  <si>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</si>
  <si>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</si>
  <si>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</si>
  <si>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</si>
  <si>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</si>
  <si>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</si>
  <si>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</si>
  <si>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</si>
  <si>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</si>
  <si>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</si>
  <si>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</si>
  <si>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</si>
  <si>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</si>
  <si>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</si>
  <si>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</si>
  <si>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</si>
  <si>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</si>
  <si>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</si>
  <si>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</si>
  <si>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</si>
  <si>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</si>
  <si>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</si>
  <si>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</si>
  <si>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</si>
  <si>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</si>
  <si>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</si>
  <si>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</si>
  <si>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</si>
  <si>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</si>
  <si>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</si>
  <si>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</si>
  <si>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</si>
  <si>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</si>
  <si>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</si>
  <si>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</si>
  <si>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</si>
  <si>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</si>
  <si>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</si>
  <si>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</si>
  <si>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</si>
  <si>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</si>
  <si>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</si>
  <si>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</si>
  <si>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</si>
  <si>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</si>
  <si>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</si>
  <si>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</si>
  <si>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</si>
  <si>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</si>
  <si>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</si>
  <si>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</si>
  <si>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</si>
  <si>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</si>
  <si>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</si>
  <si>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</si>
  <si>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</si>
  <si>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</si>
  <si>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</si>
  <si>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</si>
  <si>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</si>
  <si>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</si>
  <si>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</si>
  <si>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</si>
  <si>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</si>
  <si>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</si>
  <si>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</si>
  <si>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</si>
  <si>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</si>
  <si>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</si>
  <si>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</si>
  <si>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</si>
  <si>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</si>
  <si>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</si>
  <si>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</si>
  <si>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</si>
  <si>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</si>
  <si>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</si>
  <si>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</si>
  <si>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</si>
  <si>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</si>
  <si>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</si>
  <si>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</si>
  <si>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</si>
  <si>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</si>
  <si>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</si>
  <si>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</si>
  <si>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</si>
  <si>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</si>
  <si>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</si>
  <si>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</si>
  <si>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</si>
  <si>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</si>
  <si>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</si>
  <si>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</si>
  <si>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</si>
  <si>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</si>
  <si>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</si>
  <si>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</si>
  <si>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</si>
  <si>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</si>
  <si>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</si>
  <si>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</si>
  <si>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</si>
  <si>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</si>
  <si>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</si>
  <si>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</si>
  <si>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</si>
  <si>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</si>
  <si>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</si>
  <si>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</si>
  <si>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</si>
  <si>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</si>
  <si>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</si>
  <si>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</si>
  <si>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</si>
  <si>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</si>
  <si>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</si>
  <si>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</si>
  <si>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</si>
  <si>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</si>
  <si>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</si>
  <si>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</si>
  <si>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</si>
  <si>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</si>
  <si>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</si>
  <si>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</si>
  <si>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</si>
  <si>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</si>
  <si>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</si>
  <si>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</si>
  <si>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</si>
  <si>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</si>
  <si>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</si>
  <si>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</si>
  <si>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</si>
  <si>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</si>
  <si>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</si>
  <si>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</si>
  <si>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</si>
  <si>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</si>
  <si>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</si>
  <si>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</si>
  <si>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</si>
  <si>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</si>
  <si>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</si>
  <si>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</si>
  <si>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</si>
  <si>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</si>
  <si>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</si>
  <si>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</si>
  <si>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</si>
  <si>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</si>
  <si>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</si>
  <si>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</si>
  <si>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</si>
  <si>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</si>
  <si>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</si>
  <si>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</si>
  <si>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</si>
  <si>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</si>
  <si>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</si>
  <si>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</si>
  <si>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</si>
  <si>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</si>
  <si>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</si>
  <si>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</si>
  <si>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</si>
  <si>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</si>
  <si>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</si>
  <si>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</si>
  <si>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</si>
  <si>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</si>
  <si>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</si>
  <si>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</si>
  <si>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</si>
  <si>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</si>
  <si>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</si>
  <si>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</si>
  <si>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</si>
  <si>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</si>
  <si>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</si>
  <si>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</si>
  <si>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</si>
  <si>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</si>
  <si>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</si>
  <si>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</si>
  <si>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</si>
  <si>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</si>
  <si>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</si>
  <si>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</si>
  <si>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</si>
  <si>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</si>
  <si>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</si>
  <si>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</si>
  <si>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</si>
  <si>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</si>
  <si>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</si>
  <si>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</si>
  <si>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</si>
  <si>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</si>
  <si>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</si>
  <si>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</si>
  <si>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</si>
  <si>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</si>
  <si>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</si>
  <si>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</si>
  <si>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</si>
  <si>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</si>
  <si>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</si>
  <si>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</si>
  <si>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</si>
  <si>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</si>
  <si>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</si>
  <si>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</si>
  <si>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</si>
  <si>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</si>
  <si>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</si>
  <si>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</si>
  <si>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</si>
  <si>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</si>
  <si>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</si>
  <si>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</si>
  <si>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</si>
  <si>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</si>
  <si>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</si>
  <si>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</si>
  <si>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</si>
  <si>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</si>
  <si>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</si>
  <si>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</si>
  <si>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</si>
  <si>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</si>
  <si>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</si>
  <si>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</si>
  <si>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</si>
  <si>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</si>
  <si>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</si>
  <si>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</si>
  <si>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</si>
  <si>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</si>
  <si>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</si>
  <si>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</si>
  <si>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</si>
  <si>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</si>
  <si>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</si>
  <si>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</si>
  <si>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</si>
  <si>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</si>
  <si>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</si>
  <si>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</si>
  <si>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</si>
  <si>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</si>
  <si>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</si>
  <si>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</si>
  <si>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</si>
  <si>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</si>
  <si>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</si>
  <si>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</si>
  <si>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</si>
  <si>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</si>
  <si>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</si>
  <si>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</si>
  <si>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</si>
  <si>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</si>
  <si>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</si>
  <si>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</si>
  <si>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</si>
  <si>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</si>
  <si>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</si>
  <si>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</si>
  <si>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</si>
  <si>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</si>
  <si>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</si>
  <si>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</si>
  <si>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</si>
  <si>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</si>
  <si>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</si>
  <si>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</si>
  <si>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</si>
  <si>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</si>
  <si>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</si>
  <si>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</si>
  <si>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</si>
  <si>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</si>
  <si>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</si>
  <si>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</si>
  <si>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</si>
  <si>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</si>
  <si>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</si>
  <si>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</si>
  <si>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</si>
  <si>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</si>
  <si>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</si>
  <si>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</si>
  <si>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</si>
  <si>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</si>
  <si>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</si>
  <si>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</si>
  <si>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</si>
  <si>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</si>
  <si>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</si>
  <si>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</si>
  <si>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</si>
  <si>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</si>
  <si>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</si>
  <si>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</si>
  <si>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</si>
  <si>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</si>
  <si>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</si>
  <si>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</si>
  <si>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</si>
  <si>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</si>
  <si>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</si>
  <si>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</si>
  <si>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</si>
  <si>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</si>
  <si>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</si>
  <si>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</si>
  <si>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</si>
  <si>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</si>
  <si>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</si>
  <si>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</si>
  <si>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</si>
  <si>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</si>
  <si>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</si>
  <si>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</si>
  <si>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</si>
  <si>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</si>
  <si>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</si>
  <si>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</si>
  <si>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</si>
  <si>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</si>
  <si>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</si>
  <si>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</si>
  <si>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</si>
  <si>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</si>
  <si>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</si>
  <si>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</si>
  <si>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</si>
  <si>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</si>
  <si>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</si>
  <si>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</si>
  <si>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</si>
  <si>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</si>
  <si>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</si>
  <si>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</si>
  <si>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</si>
  <si>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</si>
  <si>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</si>
  <si>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</si>
  <si>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</si>
  <si>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</si>
  <si>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</si>
  <si>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</si>
  <si>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</si>
  <si>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</si>
  <si>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</si>
  <si>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</si>
  <si>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</si>
  <si>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</si>
  <si>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</si>
  <si>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</si>
  <si>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</si>
  <si>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</si>
  <si>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</si>
  <si>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</si>
  <si>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</si>
  <si>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</si>
  <si>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</si>
  <si>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</si>
  <si>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</si>
  <si>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</si>
  <si>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</si>
  <si>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</si>
  <si>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</si>
  <si>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</si>
  <si>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</si>
  <si>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</si>
  <si>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</si>
  <si>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</si>
  <si>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</si>
  <si>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</si>
  <si>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</si>
  <si>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</si>
  <si>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</si>
  <si>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</si>
  <si>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</si>
  <si>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</si>
  <si>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</si>
  <si>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</si>
  <si>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</si>
  <si>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</si>
  <si>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</si>
  <si>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</si>
  <si>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</si>
  <si>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</si>
  <si>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</si>
  <si>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</si>
  <si>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</si>
  <si>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</si>
  <si>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</si>
  <si>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</si>
  <si>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</si>
  <si>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</si>
  <si>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</si>
  <si>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</si>
  <si>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</si>
  <si>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</si>
  <si>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</si>
  <si>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</si>
  <si>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</si>
  <si>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</si>
  <si>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</si>
  <si>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</si>
  <si>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</si>
  <si>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</si>
  <si>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</si>
  <si>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</si>
  <si>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</si>
  <si>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</si>
  <si>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</si>
  <si>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</si>
  <si>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</si>
  <si>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</si>
  <si>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</si>
  <si>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</si>
  <si>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</si>
  <si>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</si>
  <si>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</si>
  <si>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</si>
  <si>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</si>
  <si>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</si>
  <si>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</si>
  <si>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</si>
  <si>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</si>
  <si>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</si>
  <si>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</si>
  <si>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</si>
  <si>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</si>
  <si>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</si>
  <si>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</si>
  <si>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</si>
  <si>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</si>
  <si>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</si>
  <si>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</si>
  <si>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</si>
  <si>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</si>
  <si>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</si>
  <si>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</si>
  <si>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</si>
  <si>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</si>
  <si>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</si>
  <si>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</si>
  <si>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</si>
  <si>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</si>
  <si>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</si>
  <si>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</si>
  <si>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</si>
  <si>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</si>
  <si>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</si>
  <si>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</si>
  <si>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</si>
  <si>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</si>
  <si>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</si>
  <si>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</si>
  <si>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</si>
  <si>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</si>
  <si>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</si>
  <si>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</si>
  <si>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</si>
  <si>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</si>
  <si>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</si>
  <si>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</si>
  <si>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</si>
  <si>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</si>
  <si>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</si>
  <si>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</si>
  <si>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</si>
  <si>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</si>
  <si>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</si>
  <si>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</si>
  <si>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</si>
  <si>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</si>
  <si>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</si>
  <si>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</si>
  <si>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</si>
  <si>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</si>
  <si>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</si>
  <si>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</si>
  <si>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</si>
  <si>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</si>
  <si>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</si>
  <si>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</si>
  <si>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</si>
  <si>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</si>
  <si>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</si>
  <si>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</si>
  <si>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</si>
  <si>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</si>
  <si>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</si>
  <si>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</si>
  <si>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</si>
  <si>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</si>
  <si>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</si>
  <si>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</si>
  <si>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</si>
  <si>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</si>
  <si>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</si>
  <si>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</si>
  <si>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</si>
  <si>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</si>
  <si>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</si>
  <si>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</si>
  <si>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</si>
  <si>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</si>
  <si>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</si>
  <si>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</si>
  <si>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</si>
  <si>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</si>
  <si>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</si>
  <si>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</si>
  <si>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</si>
  <si>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</si>
  <si>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</si>
  <si>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</si>
  <si>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</si>
  <si>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</si>
  <si>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</si>
  <si>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</si>
  <si>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</si>
  <si>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</si>
  <si>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</si>
  <si>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</si>
  <si>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</si>
  <si>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</si>
  <si>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</si>
  <si>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</si>
  <si>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</si>
  <si>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</si>
  <si>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</si>
  <si>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</si>
  <si>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</si>
  <si>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</si>
  <si>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</si>
  <si>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</si>
  <si>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</si>
  <si>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</si>
  <si>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</si>
  <si>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</si>
  <si>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</si>
  <si>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</si>
  <si>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</si>
  <si>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</si>
  <si>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</si>
  <si>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</si>
  <si>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</si>
  <si>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</si>
  <si>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</si>
  <si>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</si>
  <si>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</si>
  <si>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</si>
  <si>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</si>
  <si>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</si>
  <si>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</si>
  <si>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</si>
  <si>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</si>
  <si>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</si>
  <si>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</si>
  <si>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</si>
  <si>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</si>
  <si>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</si>
  <si>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</si>
  <si>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</si>
  <si>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</si>
  <si>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</si>
  <si>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</si>
  <si>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</si>
  <si>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</si>
  <si>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</si>
  <si>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</si>
  <si>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</si>
  <si>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</si>
  <si>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</si>
  <si>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</si>
  <si>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</si>
  <si>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</si>
  <si>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</si>
  <si>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</si>
  <si>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</si>
  <si>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</si>
  <si>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</si>
  <si>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</si>
  <si>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</si>
  <si>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</si>
  <si>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</si>
  <si>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</si>
  <si>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</si>
  <si>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</si>
  <si>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</si>
  <si>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</si>
  <si>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</si>
  <si>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</si>
  <si>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</si>
  <si>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</si>
  <si>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</si>
  <si>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</si>
  <si>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</si>
  <si>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</si>
  <si>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</si>
  <si>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</si>
  <si>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</si>
  <si>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</si>
  <si>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</si>
  <si>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</si>
  <si>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</si>
  <si>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</si>
  <si>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</si>
  <si>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</si>
  <si>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</si>
  <si>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</si>
  <si>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</si>
  <si>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</si>
  <si>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</si>
  <si>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</si>
  <si>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</si>
  <si>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</si>
  <si>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</si>
  <si>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</si>
  <si>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</si>
  <si>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</si>
  <si>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</si>
  <si>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</si>
  <si>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</si>
  <si>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</si>
  <si>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</si>
  <si>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</si>
  <si>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</si>
  <si>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</si>
  <si>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</si>
  <si>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</si>
  <si>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</si>
  <si>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</si>
  <si>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</si>
  <si>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</si>
  <si>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</si>
  <si>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</si>
  <si>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</si>
  <si>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</si>
  <si>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</si>
  <si>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</si>
  <si>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</si>
  <si>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</si>
  <si>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</si>
  <si>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</si>
  <si>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</si>
  <si>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</si>
  <si>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</si>
  <si>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</si>
  <si>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</si>
  <si>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</si>
  <si>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</si>
  <si>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</si>
  <si>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</si>
  <si>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</si>
  <si>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</si>
  <si>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</si>
  <si>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</si>
  <si>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</si>
  <si>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</si>
  <si>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</si>
  <si>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</si>
  <si>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</si>
  <si>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</si>
  <si>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</si>
  <si>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</si>
  <si>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</si>
  <si>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</si>
  <si>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</si>
  <si>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</si>
  <si>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</si>
  <si>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</si>
  <si>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</si>
  <si>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</si>
  <si>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</si>
  <si>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</si>
  <si>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</si>
  <si>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</si>
  <si>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</si>
  <si>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</si>
  <si>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</si>
  <si>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</si>
  <si>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</si>
  <si>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</si>
  <si>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</si>
  <si>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</si>
  <si>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</si>
  <si>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</si>
  <si>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</si>
  <si>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</si>
  <si>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</si>
  <si>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</si>
  <si>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</si>
  <si>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</si>
  <si>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</si>
  <si>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</si>
  <si>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</si>
  <si>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</si>
  <si>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</si>
  <si>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</si>
  <si>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</si>
  <si>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</si>
  <si>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</si>
  <si>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</si>
  <si>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</si>
  <si>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</si>
  <si>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</si>
  <si>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</si>
  <si>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</si>
  <si>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</si>
  <si>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</si>
  <si>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</si>
  <si>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</si>
  <si>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</si>
  <si>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</si>
  <si>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</si>
  <si>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</si>
  <si>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</si>
  <si>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</si>
  <si>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</si>
  <si>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</si>
  <si>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</si>
  <si>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</si>
  <si>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</si>
  <si>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</si>
  <si>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</si>
  <si>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</si>
  <si>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</si>
  <si>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</si>
  <si>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</si>
  <si>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</si>
  <si>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</si>
  <si>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</si>
  <si>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</si>
  <si>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</si>
  <si>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</si>
  <si>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</si>
  <si>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</si>
  <si>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</si>
  <si>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</si>
  <si>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</si>
  <si>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</si>
  <si>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</si>
  <si>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</si>
  <si>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</si>
  <si>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</si>
  <si>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</si>
  <si>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</si>
  <si>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</si>
  <si>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</si>
  <si>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</si>
  <si>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</si>
  <si>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</si>
  <si>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</si>
  <si>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</si>
  <si>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</si>
  <si>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</si>
  <si>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</si>
  <si>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</si>
  <si>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</si>
  <si>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</si>
  <si>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</si>
  <si>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</si>
  <si>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</si>
  <si>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</si>
  <si>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</si>
  <si>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</si>
  <si>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</si>
  <si>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</si>
  <si>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</si>
  <si>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</si>
  <si>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</si>
  <si>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</si>
  <si>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</si>
  <si>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</si>
  <si>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</si>
  <si>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</si>
  <si>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</si>
  <si>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</si>
  <si>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</si>
  <si>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</si>
  <si>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</si>
  <si>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</si>
  <si>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</si>
  <si>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</si>
  <si>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</si>
  <si>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</si>
  <si>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</si>
  <si>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</si>
  <si>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</si>
  <si>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</si>
  <si>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</si>
  <si>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</si>
  <si>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</si>
  <si>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</si>
  <si>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</si>
  <si>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</si>
  <si>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</si>
  <si>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</si>
  <si>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</si>
  <si>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</si>
  <si>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</si>
  <si>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</si>
  <si>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</si>
  <si>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</si>
  <si>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</si>
  <si>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</si>
  <si>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</si>
  <si>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</si>
  <si>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</si>
  <si>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</si>
  <si>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</si>
  <si>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</si>
  <si>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</si>
  <si>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</si>
  <si>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</si>
  <si>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</si>
  <si>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</si>
  <si>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</si>
  <si>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</si>
  <si>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</si>
  <si>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</si>
  <si>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</si>
  <si>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</si>
  <si>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</si>
  <si>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</si>
  <si>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</si>
  <si>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</si>
  <si>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</si>
  <si>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</si>
  <si>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</si>
  <si>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</si>
  <si>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</si>
  <si>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</si>
  <si>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</si>
  <si>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</si>
  <si>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</si>
  <si>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</si>
  <si>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</si>
  <si>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</si>
  <si>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</si>
  <si>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</si>
  <si>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</si>
  <si>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</si>
  <si>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</si>
  <si>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</si>
  <si>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</si>
  <si>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</si>
  <si>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</si>
  <si>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</si>
  <si>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</si>
  <si>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</si>
  <si>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</si>
  <si>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</si>
  <si>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</si>
  <si>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</si>
  <si>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</si>
  <si>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</si>
  <si>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</si>
  <si>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</si>
  <si>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</si>
  <si>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</si>
  <si>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</si>
  <si>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</si>
  <si>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</si>
  <si>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</si>
  <si>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</si>
  <si>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</si>
  <si>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</si>
  <si>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</si>
  <si>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</si>
  <si>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</si>
  <si>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</si>
  <si>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</si>
  <si>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</si>
  <si>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</si>
  <si>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</si>
  <si>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</si>
  <si>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</si>
  <si>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</si>
  <si>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</si>
  <si>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</si>
  <si>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</si>
  <si>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</si>
  <si>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</si>
  <si>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</si>
  <si>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</si>
  <si>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</si>
  <si>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</si>
  <si>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</si>
  <si>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</si>
  <si>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</si>
  <si>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</si>
  <si>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</si>
  <si>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</si>
  <si>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</si>
  <si>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</si>
  <si>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</si>
  <si>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</si>
  <si>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</si>
  <si>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</si>
  <si>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</si>
  <si>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</si>
  <si>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</si>
  <si>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</si>
  <si>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</si>
  <si>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</si>
  <si>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</si>
  <si>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</si>
  <si>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</si>
  <si>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</si>
  <si>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</si>
  <si>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</si>
  <si>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</si>
  <si>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</si>
  <si>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</si>
  <si>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</si>
  <si>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</si>
  <si>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</si>
  <si>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</si>
  <si>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</si>
  <si>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</si>
  <si>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</si>
  <si>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</si>
  <si>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</si>
  <si>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</si>
  <si>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</si>
  <si>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</si>
  <si>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</si>
  <si>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</si>
  <si>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</si>
  <si>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</si>
  <si>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</si>
  <si>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</si>
  <si>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</si>
  <si>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</si>
  <si>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</si>
  <si>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</si>
  <si>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</si>
  <si>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</si>
  <si>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</si>
  <si>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</si>
  <si>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</si>
  <si>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</si>
  <si>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</si>
  <si>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</si>
  <si>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</si>
  <si>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</si>
  <si>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</si>
  <si>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</si>
  <si>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</si>
  <si>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</si>
  <si>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</si>
  <si>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</si>
  <si>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</si>
  <si>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</si>
  <si>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</si>
  <si>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</si>
  <si>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</si>
  <si>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</si>
  <si>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</si>
  <si>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</si>
  <si>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</si>
  <si>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</si>
  <si>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</si>
  <si>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</si>
  <si>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</si>
  <si>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</si>
  <si>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</si>
  <si>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</si>
  <si>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</si>
  <si>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</si>
  <si>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</si>
  <si>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</si>
  <si>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</si>
  <si>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</si>
  <si>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</si>
  <si>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</si>
  <si>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</si>
  <si>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</si>
  <si>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</si>
  <si>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</si>
  <si>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</si>
  <si>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</si>
  <si>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</si>
  <si>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</si>
  <si>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</si>
  <si>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</si>
  <si>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</si>
  <si>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</si>
  <si>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</si>
  <si>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</si>
  <si>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</si>
  <si>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</si>
  <si>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</si>
  <si>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</si>
  <si>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</si>
  <si>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</si>
  <si>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</si>
  <si>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</si>
  <si>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</si>
  <si>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</si>
  <si>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</si>
  <si>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</si>
  <si>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</si>
  <si>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</si>
  <si>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</si>
  <si>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</si>
  <si>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</si>
  <si>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</si>
  <si>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</si>
  <si>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</si>
  <si>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</si>
  <si>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</si>
  <si>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</si>
  <si>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</si>
  <si>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</si>
  <si>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</si>
  <si>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</si>
  <si>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</si>
  <si>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</si>
  <si>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</si>
  <si>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</si>
  <si>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</si>
  <si>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</si>
  <si>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</si>
  <si>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</si>
  <si>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</si>
  <si>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</si>
  <si>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</si>
  <si>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</si>
  <si>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</si>
  <si>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</si>
  <si>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</si>
  <si>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</si>
  <si>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</si>
  <si>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</si>
  <si>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</si>
  <si>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</si>
  <si>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</si>
  <si>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</si>
  <si>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</si>
  <si>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</si>
  <si>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</si>
  <si>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</si>
  <si>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</si>
  <si>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</si>
  <si>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</si>
  <si>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</si>
  <si>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</si>
  <si>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</si>
  <si>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</si>
  <si>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</si>
  <si>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</si>
  <si>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</si>
  <si>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</si>
  <si>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</si>
  <si>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</si>
  <si>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</si>
  <si>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</si>
  <si>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</si>
  <si>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</si>
  <si>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</si>
  <si>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</si>
  <si>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</si>
  <si>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</si>
  <si>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</si>
  <si>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</si>
  <si>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</si>
  <si>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</si>
  <si>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</si>
  <si>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</si>
  <si>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</si>
  <si>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</si>
  <si>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</si>
  <si>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</si>
  <si>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</si>
  <si>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</si>
  <si>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</si>
  <si>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</si>
  <si>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</si>
  <si>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</si>
  <si>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</si>
  <si>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</si>
  <si>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</si>
  <si>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</si>
  <si>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</si>
  <si>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</si>
  <si>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</si>
  <si>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</si>
  <si>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</si>
  <si>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</si>
  <si>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</si>
  <si>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</si>
  <si>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</si>
  <si>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</si>
  <si>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</si>
  <si>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</si>
  <si>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</si>
  <si>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</si>
  <si>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</si>
  <si>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</si>
  <si>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</si>
  <si>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</si>
  <si>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</si>
  <si>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</si>
  <si>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</si>
  <si>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</si>
  <si>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</si>
  <si>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</si>
  <si>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</si>
  <si>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</si>
  <si>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</si>
  <si>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</si>
  <si>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</si>
  <si>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</si>
  <si>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</si>
  <si>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</si>
  <si>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</si>
  <si>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</si>
  <si>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</si>
  <si>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</si>
  <si>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</si>
  <si>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</si>
  <si>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</si>
  <si>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</si>
  <si>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</si>
  <si>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</si>
  <si>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</si>
  <si>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</si>
  <si>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</si>
  <si>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</si>
  <si>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</si>
  <si>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</si>
  <si>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</si>
  <si>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</si>
  <si>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</si>
  <si>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</si>
  <si>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</si>
  <si>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</si>
  <si>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</si>
  <si>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</si>
  <si>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</si>
  <si>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</si>
  <si>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</si>
  <si>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</si>
  <si>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</si>
  <si>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</si>
  <si>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</si>
  <si>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</si>
  <si>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</si>
  <si>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</si>
  <si>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</si>
  <si>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</si>
  <si>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</si>
  <si>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</si>
  <si>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</si>
  <si>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</si>
  <si>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</si>
  <si>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</si>
  <si>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</si>
  <si>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</si>
  <si>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</si>
  <si>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</si>
  <si>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</si>
  <si>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</si>
  <si>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</si>
  <si>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</si>
  <si>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</si>
  <si>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</si>
  <si>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</si>
  <si>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</si>
  <si>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</si>
  <si>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</si>
  <si>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</si>
  <si>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</si>
  <si>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</si>
  <si>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</si>
  <si>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</si>
  <si>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</si>
  <si>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</si>
  <si>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</si>
  <si>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</si>
  <si>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</si>
  <si>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</si>
  <si>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</si>
  <si>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</si>
  <si>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</si>
  <si>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</si>
  <si>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</si>
  <si>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</si>
  <si>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</si>
  <si>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</si>
  <si>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</si>
  <si>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</si>
  <si>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</si>
  <si>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</si>
  <si>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</si>
  <si>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</si>
  <si>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</si>
  <si>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</si>
  <si>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</si>
  <si>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</si>
  <si>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</si>
  <si>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</si>
  <si>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</si>
  <si>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</si>
  <si>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</si>
  <si>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</si>
  <si>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</si>
  <si>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</si>
  <si>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</si>
  <si>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</si>
  <si>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</si>
  <si>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</si>
  <si>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</si>
  <si>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</si>
  <si>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</si>
  <si>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</si>
  <si>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</si>
  <si>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</si>
  <si>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</si>
  <si>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</si>
  <si>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</si>
  <si>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</si>
  <si>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</si>
  <si>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</si>
  <si>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</si>
  <si>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</si>
  <si>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</si>
  <si>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</si>
  <si>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</si>
  <si>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</si>
  <si>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</si>
  <si>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</si>
  <si>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</si>
  <si>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</si>
  <si>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</si>
  <si>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</si>
  <si>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</si>
  <si>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</si>
  <si>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</si>
  <si>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</si>
  <si>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</si>
  <si>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</si>
  <si>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</si>
  <si>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</si>
  <si>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</si>
  <si>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</si>
  <si>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</si>
  <si>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</si>
  <si>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</si>
  <si>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</si>
  <si>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</si>
  <si>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</si>
  <si>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</si>
  <si>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</si>
  <si>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</si>
  <si>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</si>
  <si>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</si>
  <si>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</si>
  <si>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</si>
  <si>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</si>
  <si>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</si>
  <si>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</si>
  <si>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</si>
  <si>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</si>
  <si>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</si>
  <si>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</si>
  <si>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</si>
  <si>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</si>
  <si>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</si>
  <si>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</si>
  <si>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</si>
  <si>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</si>
  <si>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</si>
  <si>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</si>
  <si>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</si>
  <si>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</si>
  <si>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</si>
  <si>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</si>
  <si>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</si>
  <si>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</si>
  <si>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</si>
  <si>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</si>
  <si>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</si>
  <si>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</si>
  <si>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</si>
  <si>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</si>
  <si>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</si>
  <si>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</si>
  <si>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</si>
  <si>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</si>
  <si>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</si>
  <si>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</si>
  <si>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</si>
  <si>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</si>
  <si>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</si>
  <si>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</si>
  <si>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</si>
  <si>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</si>
  <si>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</si>
  <si>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</si>
  <si>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</si>
  <si>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</si>
  <si>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</si>
  <si>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</si>
  <si>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</si>
  <si>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</si>
  <si>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</si>
  <si>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</si>
  <si>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</si>
  <si>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</si>
  <si>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</si>
  <si>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</si>
  <si>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</si>
  <si>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</si>
  <si>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</si>
  <si>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</si>
  <si>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</si>
  <si>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</si>
  <si>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</si>
  <si>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</si>
  <si>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</si>
  <si>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</si>
  <si>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</si>
  <si>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</si>
  <si>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</si>
  <si>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</si>
  <si>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</si>
  <si>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</si>
  <si>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</si>
  <si>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</si>
  <si>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</si>
  <si>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</si>
  <si>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</si>
  <si>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</si>
  <si>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</si>
  <si>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</si>
  <si>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</si>
  <si>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</si>
  <si>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</si>
  <si>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</si>
  <si>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</si>
  <si>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</si>
  <si>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</si>
  <si>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</si>
  <si>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</si>
  <si>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</si>
  <si>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</si>
  <si>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</si>
  <si>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</si>
  <si>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</si>
  <si>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</si>
  <si>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</si>
  <si>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</si>
  <si>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</si>
  <si>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</si>
  <si>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</si>
  <si>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</si>
  <si>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</si>
  <si>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</si>
  <si>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</si>
  <si>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</si>
  <si>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</si>
  <si>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</si>
  <si>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</si>
  <si>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</si>
  <si>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</si>
  <si>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</si>
  <si>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</si>
  <si>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</si>
  <si>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</si>
  <si>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</si>
  <si>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</si>
  <si>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</si>
  <si>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</si>
  <si>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</si>
  <si>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</si>
  <si>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</si>
  <si>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</si>
  <si>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</si>
  <si>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</si>
  <si>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</si>
  <si>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</si>
  <si>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</si>
  <si>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</si>
  <si>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</si>
  <si>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</si>
  <si>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</si>
  <si>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</si>
  <si>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</si>
  <si>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</si>
  <si>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</si>
  <si>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</si>
  <si>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</si>
  <si>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</si>
  <si>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</si>
  <si>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</si>
  <si>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</si>
  <si>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</si>
  <si>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</si>
  <si>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</si>
  <si>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</si>
  <si>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</si>
  <si>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</si>
  <si>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</si>
  <si>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</si>
  <si>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</si>
  <si>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</si>
  <si>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</si>
  <si>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</si>
  <si>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</si>
  <si>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</si>
  <si>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</si>
  <si>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</si>
  <si>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</si>
  <si>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</si>
  <si>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</si>
  <si>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</si>
  <si>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</si>
  <si>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</si>
  <si>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</si>
  <si>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</si>
  <si>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</si>
  <si>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</si>
  <si>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</si>
  <si>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</si>
  <si>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</si>
  <si>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</si>
  <si>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</si>
  <si>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</si>
  <si>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</si>
  <si>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</si>
  <si>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</si>
  <si>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</si>
  <si>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</si>
  <si>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</si>
  <si>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</si>
  <si>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</si>
  <si>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</si>
  <si>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</si>
  <si>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</si>
  <si>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</si>
  <si>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</si>
  <si>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</si>
  <si>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</si>
  <si>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</si>
  <si>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</si>
  <si>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</si>
  <si>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</si>
  <si>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</si>
  <si>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</si>
  <si>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</si>
  <si>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</si>
  <si>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</si>
  <si>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</si>
  <si>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</si>
  <si>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</si>
  <si>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</si>
  <si>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</si>
  <si>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</si>
  <si>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</si>
  <si>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</si>
  <si>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</si>
  <si>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</si>
  <si>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</si>
  <si>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</si>
  <si>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</si>
  <si>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</si>
  <si>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</si>
  <si>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</si>
  <si>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</si>
  <si>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</si>
  <si>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</si>
  <si>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</si>
  <si>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</si>
  <si>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</si>
  <si>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</si>
  <si>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</si>
  <si>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</si>
  <si>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</si>
  <si>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</si>
  <si>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</si>
  <si>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</si>
  <si>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</si>
  <si>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</si>
  <si>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</si>
  <si>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</si>
  <si>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</si>
  <si>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</si>
  <si>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</si>
  <si>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</si>
  <si>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</si>
  <si>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</si>
  <si>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</si>
  <si>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</si>
  <si>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</si>
  <si>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</si>
  <si>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</si>
  <si>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</si>
  <si>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</si>
  <si>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</si>
  <si>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</si>
  <si>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</si>
  <si>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</si>
  <si>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</si>
  <si>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</si>
  <si>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</si>
  <si>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</si>
  <si>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</si>
  <si>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</si>
  <si>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</si>
  <si>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</si>
  <si>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</si>
  <si>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</si>
  <si>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</si>
  <si>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</si>
  <si>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</si>
  <si>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</si>
  <si>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</si>
  <si>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</si>
  <si>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</si>
  <si>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</si>
  <si>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</si>
  <si>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</si>
  <si>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</si>
  <si>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</si>
  <si>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</si>
  <si>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</si>
  <si>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</si>
  <si>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</si>
  <si>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</si>
  <si>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</si>
  <si>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</si>
  <si>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</si>
  <si>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</si>
  <si>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</si>
  <si>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</si>
  <si>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</si>
  <si>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</si>
  <si>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</si>
  <si>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</si>
  <si>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</si>
  <si>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</si>
  <si>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</si>
  <si>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</si>
  <si>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</si>
  <si>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</si>
  <si>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</si>
  <si>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</si>
  <si>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</si>
  <si>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</si>
  <si>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</si>
  <si>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</si>
  <si>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</si>
  <si>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</si>
  <si>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</si>
  <si>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</si>
  <si>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</si>
  <si>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</si>
  <si>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</si>
  <si>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</si>
  <si>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</si>
  <si>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</si>
  <si>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</si>
  <si>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</si>
  <si>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</si>
  <si>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</si>
  <si>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</si>
  <si>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</si>
  <si>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</si>
  <si>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</si>
  <si>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</si>
  <si>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</si>
  <si>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</si>
  <si>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</si>
  <si>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</si>
  <si>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</si>
  <si>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</si>
  <si>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</si>
  <si>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</si>
  <si>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</si>
  <si>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</si>
  <si>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</si>
  <si>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</si>
  <si>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</si>
  <si>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</si>
  <si>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</si>
  <si>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</si>
  <si>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</si>
  <si>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</si>
  <si>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</si>
  <si>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</si>
  <si>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</si>
  <si>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</si>
  <si>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</si>
  <si>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</si>
  <si>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</si>
  <si>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</si>
  <si>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</si>
  <si>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</si>
  <si>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</si>
  <si>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</si>
  <si>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</si>
  <si>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</si>
  <si>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</si>
  <si>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</si>
  <si>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</si>
  <si>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</si>
  <si>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</si>
  <si>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</si>
  <si>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</si>
  <si>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</si>
  <si>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</si>
  <si>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</si>
  <si>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</si>
  <si>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</si>
  <si>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</si>
  <si>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</si>
  <si>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</si>
  <si>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</si>
  <si>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</si>
  <si>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</si>
  <si>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</si>
  <si>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</si>
  <si>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</si>
  <si>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</si>
  <si>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</si>
  <si>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</si>
  <si>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</si>
  <si>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</si>
  <si>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</si>
  <si>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</si>
  <si>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</si>
  <si>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</si>
  <si>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</si>
  <si>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</si>
  <si>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</si>
  <si>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</si>
  <si>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</si>
  <si>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</si>
  <si>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</si>
  <si>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</si>
  <si>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</si>
  <si>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</si>
  <si>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</si>
  <si>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</si>
  <si>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</si>
  <si>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</si>
  <si>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</si>
  <si>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</si>
  <si>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</si>
  <si>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</si>
  <si>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</si>
  <si>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</si>
  <si>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</si>
  <si>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</si>
  <si>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</si>
  <si>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</si>
  <si>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</si>
  <si>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</si>
  <si>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</si>
  <si>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</si>
  <si>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</si>
  <si>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</si>
  <si>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</si>
  <si>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</si>
  <si>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</si>
  <si>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</si>
  <si>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</si>
  <si>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</si>
  <si>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</si>
  <si>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</si>
  <si>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</si>
  <si>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</si>
  <si>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</si>
  <si>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</si>
  <si>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</si>
  <si>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</si>
  <si>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</si>
  <si>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</si>
  <si>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</si>
  <si>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</si>
  <si>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</si>
  <si>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</si>
  <si>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</si>
  <si>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</si>
  <si>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</si>
  <si>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</si>
  <si>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</si>
  <si>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</si>
  <si>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</si>
  <si>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</si>
  <si>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</si>
  <si>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</si>
  <si>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</si>
  <si>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</si>
  <si>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</si>
  <si>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</si>
  <si>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</si>
  <si>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</si>
  <si>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</si>
  <si>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</si>
  <si>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</si>
  <si>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</si>
  <si>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</si>
  <si>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</si>
  <si>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</si>
  <si>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</si>
  <si>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</si>
  <si>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</si>
  <si>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</si>
  <si>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</si>
  <si>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</si>
  <si>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</si>
  <si>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</si>
  <si>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</si>
  <si>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</si>
  <si>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</si>
  <si>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</si>
  <si>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</si>
  <si>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</si>
  <si>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</si>
  <si>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</si>
  <si>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</si>
  <si>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</si>
  <si>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</si>
  <si>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</si>
  <si>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</si>
  <si>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</si>
  <si>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</si>
  <si>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</si>
  <si>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</si>
  <si>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</si>
  <si>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</si>
  <si>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</si>
  <si>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</si>
  <si>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</si>
  <si>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</si>
  <si>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</si>
  <si>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</si>
  <si>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</si>
  <si>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</si>
  <si>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</si>
  <si>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</si>
  <si>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</si>
  <si>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</si>
  <si>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</si>
  <si>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</si>
  <si>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</si>
  <si>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</si>
  <si>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</si>
  <si>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</si>
  <si>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</si>
  <si>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</si>
  <si>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</si>
  <si>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</si>
  <si>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</si>
  <si>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</si>
  <si>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</si>
  <si>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</si>
  <si>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</si>
  <si>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</si>
  <si>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</si>
  <si>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</si>
  <si>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</si>
  <si>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</si>
  <si>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</si>
  <si>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</si>
  <si>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</si>
  <si>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</si>
  <si>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</si>
  <si>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</si>
  <si>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</si>
  <si>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</si>
  <si>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</si>
  <si>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</si>
  <si>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</si>
  <si>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</si>
  <si>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</si>
  <si>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</si>
  <si>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</si>
  <si>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</si>
  <si>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</si>
  <si>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</si>
  <si>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</si>
  <si>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</si>
  <si>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</si>
  <si>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</si>
  <si>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</si>
  <si>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</si>
  <si>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</si>
  <si>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</si>
  <si>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</si>
  <si>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</si>
  <si>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</si>
  <si>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</si>
  <si>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</si>
  <si>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</si>
  <si>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</si>
  <si>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</si>
  <si>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</si>
  <si>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</si>
  <si>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</si>
  <si>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</si>
  <si>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</si>
  <si>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</si>
  <si>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</si>
  <si>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</si>
  <si>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</si>
  <si>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</si>
  <si>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</si>
  <si>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</si>
  <si>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</si>
  <si>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</si>
  <si>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</si>
  <si>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</si>
  <si>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</si>
  <si>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</si>
  <si>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</si>
  <si>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</si>
  <si>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</si>
  <si>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</si>
  <si>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</si>
  <si>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</si>
  <si>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</si>
  <si>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</si>
  <si>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</si>
  <si>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</si>
  <si>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</si>
  <si>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</si>
  <si>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</si>
  <si>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</si>
  <si>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</si>
  <si>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</si>
  <si>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</si>
  <si>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</si>
  <si>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</si>
  <si>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</si>
  <si>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</si>
  <si>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</si>
  <si>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</si>
  <si>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</si>
  <si>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</si>
  <si>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</si>
  <si>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</si>
  <si>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</si>
  <si>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</si>
  <si>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</si>
  <si>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</si>
  <si>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</si>
  <si>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</si>
  <si>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</si>
  <si>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</si>
  <si>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</si>
  <si>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</si>
  <si>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</si>
  <si>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</si>
  <si>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</si>
  <si>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</si>
  <si>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</si>
  <si>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</si>
  <si>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</si>
  <si>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</si>
  <si>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</si>
  <si>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</si>
  <si>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</si>
  <si>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</si>
  <si>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</si>
  <si>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</si>
  <si>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</si>
  <si>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</si>
  <si>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</si>
  <si>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</si>
  <si>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</si>
  <si>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</si>
  <si>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</si>
  <si>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</si>
  <si>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</si>
  <si>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</si>
  <si>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</si>
  <si>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</si>
  <si>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</si>
  <si>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</si>
  <si>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</si>
  <si>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</si>
  <si>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</si>
  <si>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</si>
  <si>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</si>
  <si>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</si>
  <si>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</si>
  <si>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</si>
  <si>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</si>
  <si>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</si>
  <si>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</si>
  <si>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</si>
  <si>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</si>
  <si>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</si>
  <si>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</si>
  <si>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</si>
  <si>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</si>
  <si>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</si>
  <si>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</si>
  <si>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</si>
  <si>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</si>
  <si>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</si>
  <si>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</si>
  <si>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</si>
  <si>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</si>
  <si>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</si>
  <si>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</si>
  <si>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</si>
  <si>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</si>
  <si>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</si>
  <si>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</si>
  <si>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</si>
  <si>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</si>
  <si>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</si>
  <si>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</si>
  <si>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</si>
  <si>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</si>
  <si>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</si>
  <si>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</si>
  <si>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</si>
  <si>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</si>
  <si>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</si>
  <si>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</si>
  <si>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</si>
  <si>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</si>
  <si>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</si>
  <si>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</si>
  <si>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</si>
  <si>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</si>
  <si>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</si>
  <si>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</si>
  <si>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</si>
  <si>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</si>
  <si>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</si>
  <si>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</si>
  <si>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</si>
  <si>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</si>
  <si>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</si>
  <si>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</si>
  <si>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</si>
  <si>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</si>
  <si>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</si>
  <si>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</si>
  <si>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</si>
  <si>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</si>
  <si>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</si>
  <si>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</si>
  <si>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</si>
  <si>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</si>
  <si>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</si>
  <si>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</si>
  <si>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</si>
  <si>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</si>
  <si>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</si>
  <si>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</si>
  <si>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</si>
  <si>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</si>
  <si>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</si>
  <si>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</si>
  <si>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</si>
  <si>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</si>
  <si>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</si>
  <si>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</si>
  <si>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</si>
  <si>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</si>
  <si>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</si>
  <si>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</si>
  <si>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</si>
  <si>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</si>
  <si>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</si>
  <si>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</si>
  <si>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</si>
  <si>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</si>
  <si>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</si>
  <si>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</si>
  <si>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</si>
  <si>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</si>
  <si>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</si>
  <si>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</si>
  <si>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</si>
  <si>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</si>
  <si>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</si>
  <si>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</si>
  <si>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</si>
  <si>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</si>
  <si>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</si>
  <si>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</si>
  <si>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</si>
  <si>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</si>
  <si>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</si>
  <si>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</si>
  <si>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</si>
  <si>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</si>
  <si>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</si>
  <si>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</si>
  <si>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</si>
  <si>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</si>
  <si>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</si>
  <si>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</si>
  <si>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</si>
  <si>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</si>
  <si>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</si>
  <si>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</si>
  <si>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</si>
  <si>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</si>
  <si>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</si>
  <si>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</si>
  <si>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</si>
  <si>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</si>
  <si>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</si>
  <si>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</si>
  <si>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</si>
  <si>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</si>
  <si>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</si>
  <si>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</si>
  <si>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</si>
  <si>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</si>
  <si>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</si>
  <si>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</si>
  <si>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</si>
  <si>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</si>
  <si>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</si>
  <si>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</si>
  <si>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</si>
  <si>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</si>
  <si>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</si>
  <si>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</si>
  <si>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</si>
  <si>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</si>
  <si>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</si>
  <si>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</si>
  <si>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</si>
  <si>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</si>
  <si>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</si>
  <si>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</si>
  <si>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</si>
  <si>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</si>
  <si>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</si>
  <si>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</si>
  <si>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</si>
  <si>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</si>
  <si>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</si>
  <si>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</si>
  <si>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</si>
  <si>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</si>
  <si>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</si>
  <si>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</si>
  <si>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</si>
  <si>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</si>
  <si>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</si>
  <si>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</si>
  <si>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</si>
  <si>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</si>
  <si>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</si>
  <si>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</si>
  <si>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</si>
  <si>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</si>
  <si>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</si>
  <si>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</si>
  <si>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</si>
  <si>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</si>
  <si>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</si>
  <si>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</si>
  <si>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</si>
  <si>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</si>
  <si>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</si>
  <si>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</si>
  <si>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</si>
  <si>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</si>
  <si>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</si>
  <si>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</si>
  <si>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</si>
  <si>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</si>
  <si>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</si>
  <si>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</si>
  <si>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</si>
  <si>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</si>
  <si>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</si>
  <si>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</si>
  <si>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</si>
  <si>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</si>
  <si>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</si>
  <si>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</si>
  <si>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</si>
  <si>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</si>
  <si>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</si>
  <si>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</si>
  <si>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</si>
  <si>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</si>
  <si>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</si>
  <si>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</si>
  <si>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</si>
  <si>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</si>
  <si>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</si>
  <si>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</si>
  <si>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</si>
  <si>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</si>
  <si>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</si>
  <si>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</si>
  <si>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</si>
  <si>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</si>
  <si>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</si>
  <si>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</si>
  <si>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</si>
  <si>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</si>
  <si>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</si>
  <si>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</si>
  <si>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</si>
  <si>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</si>
  <si>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</si>
  <si>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</si>
  <si>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</si>
  <si>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</si>
  <si>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</si>
  <si>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</si>
  <si>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</si>
  <si>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</si>
  <si>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</si>
  <si>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</si>
  <si>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</si>
  <si>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</si>
  <si>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</si>
  <si>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</si>
  <si>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</si>
  <si>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</si>
  <si>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</si>
  <si>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</si>
  <si>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</si>
  <si>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</si>
  <si>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</si>
  <si>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</si>
  <si>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</si>
  <si>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</si>
  <si>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</si>
  <si>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</si>
  <si>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</si>
  <si>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</si>
  <si>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</si>
  <si>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</si>
  <si>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</si>
  <si>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</si>
  <si>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</si>
  <si>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</si>
  <si>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</si>
  <si>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</si>
  <si>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</si>
  <si>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</si>
  <si>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</si>
  <si>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</si>
  <si>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</si>
  <si>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</si>
  <si>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</si>
  <si>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</si>
  <si>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</si>
  <si>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</si>
  <si>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</si>
  <si>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</si>
  <si>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</si>
  <si>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</si>
  <si>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</si>
  <si>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</si>
  <si>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</si>
  <si>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</si>
  <si>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</si>
  <si>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</si>
  <si>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</si>
  <si>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</si>
  <si>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</si>
  <si>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</si>
  <si>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</si>
  <si>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</si>
  <si>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</si>
  <si>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</si>
  <si>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</si>
  <si>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</si>
  <si>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</si>
  <si>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</si>
  <si>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</si>
  <si>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</si>
  <si>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</si>
  <si>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</si>
  <si>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</si>
  <si>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</si>
  <si>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</si>
  <si>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</si>
  <si>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</si>
  <si>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</si>
  <si>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</si>
  <si>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</si>
  <si>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</si>
  <si>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</si>
  <si>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</si>
  <si>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</si>
  <si>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</si>
  <si>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</si>
  <si>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</si>
  <si>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</si>
  <si>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</si>
  <si>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</si>
  <si>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</si>
  <si>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</si>
  <si>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</si>
  <si>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</si>
  <si>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</si>
  <si>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</si>
  <si>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</si>
  <si>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</si>
  <si>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</si>
  <si>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</si>
  <si>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</si>
  <si>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</si>
  <si>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</si>
  <si>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</si>
  <si>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</si>
  <si>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</si>
  <si>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</si>
  <si>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</si>
  <si>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</si>
  <si>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</si>
  <si>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</si>
  <si>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</si>
  <si>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</si>
  <si>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</si>
  <si>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</si>
  <si>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</si>
  <si>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</si>
  <si>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</si>
  <si>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</si>
  <si>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</si>
  <si>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</si>
  <si>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</si>
  <si>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</si>
  <si>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</si>
  <si>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</si>
  <si>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</si>
  <si>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</si>
  <si>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</si>
  <si>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</si>
  <si>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</si>
  <si>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</si>
  <si>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</si>
  <si>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</si>
  <si>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</si>
  <si>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</si>
  <si>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</si>
  <si>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</si>
  <si>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</si>
  <si>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</si>
  <si>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</si>
  <si>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</si>
  <si>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</si>
  <si>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</si>
  <si>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</si>
  <si>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</si>
  <si>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</si>
  <si>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</si>
  <si>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</si>
  <si>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</si>
  <si>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</si>
  <si>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</si>
  <si>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</si>
  <si>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</si>
  <si>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</si>
  <si>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</si>
  <si>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</si>
  <si>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</si>
  <si>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</si>
  <si>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</si>
  <si>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</si>
  <si>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</si>
  <si>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</si>
  <si>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</si>
  <si>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</si>
  <si>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</si>
  <si>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</si>
  <si>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</si>
  <si>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</si>
  <si>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</si>
  <si>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</si>
  <si>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</si>
  <si>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</si>
  <si>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</si>
  <si>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</si>
  <si>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</si>
  <si>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</si>
  <si>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</si>
  <si>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</si>
  <si>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</si>
  <si>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</si>
  <si>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</si>
  <si>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</si>
  <si>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</si>
  <si>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</si>
  <si>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</si>
  <si>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</si>
  <si>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</si>
  <si>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</si>
  <si>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</si>
  <si>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</si>
  <si>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</si>
  <si>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</si>
  <si>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</si>
  <si>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</si>
  <si>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</si>
  <si>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</si>
  <si>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</si>
  <si>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</si>
  <si>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</si>
  <si>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</si>
  <si>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</si>
  <si>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</si>
  <si>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</si>
  <si>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</si>
  <si>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</si>
  <si>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</si>
  <si>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</si>
  <si>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</si>
  <si>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</si>
  <si>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</si>
  <si>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</si>
  <si>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</si>
  <si>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</si>
  <si>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</si>
  <si>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</si>
  <si>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</si>
  <si>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</si>
  <si>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</si>
  <si>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</si>
  <si>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</si>
  <si>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</si>
  <si>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</si>
  <si>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</si>
  <si>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</si>
  <si>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</si>
  <si>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</si>
  <si>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</si>
  <si>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</si>
  <si>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</si>
  <si>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</si>
  <si>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</si>
  <si>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</si>
  <si>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</si>
  <si>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</si>
  <si>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</si>
  <si>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</si>
  <si>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</si>
  <si>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</si>
  <si>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</si>
  <si>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</si>
  <si>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</si>
  <si>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</si>
  <si>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</si>
  <si>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</si>
  <si>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</si>
  <si>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</si>
  <si>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</si>
  <si>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</si>
  <si>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</si>
  <si>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</si>
  <si>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</si>
  <si>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</si>
  <si>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</si>
  <si>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</si>
  <si>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</si>
  <si>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</si>
  <si>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</si>
  <si>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</si>
  <si>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</si>
  <si>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</si>
  <si>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</si>
  <si>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</si>
  <si>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</si>
  <si>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</si>
  <si>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</si>
  <si>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</si>
  <si>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</si>
  <si>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</si>
  <si>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</si>
  <si>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</si>
  <si>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</si>
  <si>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</si>
  <si>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</si>
  <si>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</si>
  <si>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</si>
  <si>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</si>
  <si>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</si>
  <si>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</si>
  <si>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</si>
  <si>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</si>
  <si>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</si>
  <si>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</si>
  <si>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</si>
  <si>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</si>
  <si>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</si>
  <si>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</si>
  <si>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</si>
  <si>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</si>
  <si>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</si>
  <si>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</si>
  <si>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</si>
  <si>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</si>
  <si>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</si>
  <si>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</si>
  <si>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</si>
  <si>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</si>
  <si>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</si>
  <si>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</si>
  <si>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</si>
  <si>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</si>
  <si>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</si>
  <si>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</si>
  <si>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</si>
  <si>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</si>
  <si>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</si>
  <si>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</si>
  <si>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</si>
  <si>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</si>
  <si>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</si>
  <si>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</si>
  <si>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</si>
  <si>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</si>
  <si>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</si>
  <si>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</si>
  <si>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</si>
  <si>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</si>
  <si>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</si>
  <si>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</si>
  <si>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</si>
  <si>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</si>
  <si>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</si>
  <si>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</si>
  <si>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</si>
  <si>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</si>
  <si>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</si>
  <si>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</si>
  <si>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</si>
  <si>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</si>
  <si>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</si>
  <si>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</si>
  <si>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</si>
  <si>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</si>
  <si>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</si>
  <si>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</si>
  <si>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</si>
  <si>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</si>
  <si>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</si>
  <si>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</si>
  <si>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</si>
  <si>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</si>
  <si>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</si>
  <si>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</si>
  <si>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</si>
  <si>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</si>
  <si>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</si>
  <si>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</si>
  <si>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</si>
  <si>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</si>
  <si>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</si>
  <si>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</si>
  <si>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</si>
  <si>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</si>
  <si>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</si>
  <si>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</si>
  <si>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</si>
  <si>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</si>
  <si>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</si>
  <si>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</si>
  <si>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</si>
  <si>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</si>
  <si>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</si>
  <si>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</si>
  <si>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</si>
  <si>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</si>
  <si>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</si>
  <si>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</si>
  <si>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</si>
  <si>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</si>
  <si>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</si>
  <si>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</si>
  <si>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</si>
  <si>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</si>
  <si>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</si>
  <si>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</si>
  <si>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</si>
  <si>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</si>
  <si>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</si>
  <si>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</si>
  <si>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</si>
  <si>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</si>
  <si>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</si>
  <si>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</si>
  <si>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</si>
  <si>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</si>
  <si>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</si>
  <si>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</si>
  <si>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</si>
  <si>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</si>
  <si>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</si>
  <si>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</si>
  <si>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</si>
  <si>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</si>
  <si>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</si>
  <si>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</si>
  <si>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</si>
  <si>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</si>
  <si>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</si>
  <si>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</si>
  <si>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</si>
  <si>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</si>
  <si>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</si>
  <si>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</si>
  <si>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</si>
  <si>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</si>
  <si>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</si>
  <si>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</si>
  <si>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</si>
  <si>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</si>
  <si>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</si>
  <si>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</si>
  <si>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</si>
  <si>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</si>
  <si>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</si>
  <si>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</si>
  <si>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</si>
  <si>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</si>
  <si>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</si>
  <si>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</si>
  <si>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</si>
  <si>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</si>
  <si>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</si>
  <si>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</si>
  <si>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</si>
  <si>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</si>
  <si>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</si>
  <si>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</si>
  <si>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</si>
  <si>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</si>
  <si>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</si>
  <si>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</si>
  <si>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</si>
  <si>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</si>
  <si>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</si>
  <si>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</si>
  <si>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</si>
  <si>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</si>
  <si>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</si>
  <si>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</si>
  <si>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</si>
  <si>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</si>
  <si>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</si>
  <si>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</si>
  <si>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</si>
  <si>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</si>
  <si>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</si>
  <si>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</si>
  <si>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</si>
  <si>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</si>
  <si>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</si>
  <si>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</si>
  <si>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</si>
  <si>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</si>
  <si>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</si>
  <si>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</si>
  <si>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</si>
  <si>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</si>
  <si>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</si>
  <si>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</si>
  <si>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</si>
  <si>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</si>
  <si>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</si>
  <si>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</si>
  <si>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</si>
  <si>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</si>
  <si>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</si>
  <si>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</si>
  <si>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</si>
  <si>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</si>
  <si>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</si>
  <si>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</si>
  <si>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</si>
  <si>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</si>
  <si>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</si>
  <si>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</si>
  <si>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</si>
  <si>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</si>
  <si>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</si>
  <si>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</si>
  <si>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</si>
  <si>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</si>
  <si>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</si>
  <si>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</si>
  <si>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</si>
  <si>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</si>
  <si>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</si>
  <si>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</si>
  <si>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</si>
  <si>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</si>
  <si>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</si>
  <si>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</si>
  <si>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</si>
  <si>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</si>
  <si>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</si>
  <si>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</si>
  <si>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</si>
  <si>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</si>
  <si>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</si>
  <si>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</si>
  <si>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</si>
  <si>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</si>
  <si>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</si>
  <si>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</si>
  <si>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</si>
  <si>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</si>
  <si>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</si>
  <si>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</si>
  <si>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</si>
  <si>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</si>
  <si>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</si>
  <si>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</si>
  <si>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</si>
  <si>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</si>
  <si>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</si>
  <si>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</si>
  <si>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</si>
  <si>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</si>
  <si>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</si>
  <si>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</si>
  <si>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</si>
  <si>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</si>
  <si>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</si>
  <si>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</si>
  <si>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</si>
  <si>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</si>
  <si>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</si>
  <si>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</si>
  <si>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</si>
  <si>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</si>
  <si>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</si>
  <si>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</si>
  <si>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</si>
  <si>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</si>
  <si>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</si>
  <si>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</si>
  <si>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</si>
  <si>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</si>
  <si>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</si>
  <si>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</si>
  <si>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</si>
  <si>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</si>
  <si>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</si>
  <si>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</si>
  <si>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</si>
  <si>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</si>
  <si>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</si>
  <si>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</si>
  <si>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</si>
  <si>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</si>
  <si>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</si>
  <si>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</si>
  <si>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</si>
  <si>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</si>
  <si>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</si>
  <si>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</si>
  <si>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</si>
  <si>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</si>
  <si>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</si>
  <si>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</si>
  <si>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</si>
  <si>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</si>
  <si>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</si>
  <si>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</si>
  <si>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</si>
  <si>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</si>
  <si>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</si>
  <si>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</si>
  <si>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</si>
  <si>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</si>
  <si>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</si>
  <si>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</si>
  <si>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</si>
  <si>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</si>
  <si>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</si>
  <si>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</si>
  <si>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</si>
  <si>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</si>
  <si>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</si>
  <si>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</si>
  <si>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</si>
  <si>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</si>
  <si>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</si>
  <si>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</si>
  <si>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</si>
  <si>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</si>
  <si>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</si>
  <si>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</si>
  <si>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</si>
  <si>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</si>
  <si>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</si>
  <si>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</si>
  <si>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</si>
  <si>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</si>
  <si>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</si>
  <si>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</si>
  <si>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</si>
  <si>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</si>
  <si>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</si>
  <si>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</si>
  <si>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</si>
  <si>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</si>
  <si>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</si>
  <si>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</si>
  <si>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</si>
  <si>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</si>
  <si>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</si>
  <si>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</si>
  <si>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</si>
  <si>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</si>
  <si>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</si>
  <si>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</si>
  <si>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</si>
  <si>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</si>
  <si>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</si>
  <si>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</si>
  <si>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</si>
  <si>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</si>
  <si>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</si>
  <si>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</si>
  <si>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</si>
  <si>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</si>
  <si>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</si>
  <si>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</si>
  <si>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</si>
  <si>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</si>
  <si>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</si>
  <si>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</si>
  <si>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</si>
  <si>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</si>
  <si>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</si>
  <si>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</si>
  <si>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</si>
  <si>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</si>
  <si>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</si>
  <si>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</si>
  <si>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</si>
  <si>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</si>
  <si>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</si>
  <si>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</si>
  <si>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</si>
  <si>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</si>
  <si>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</si>
  <si>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</si>
  <si>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</si>
  <si>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</si>
  <si>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</si>
  <si>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</si>
  <si>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</si>
  <si>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</si>
  <si>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</si>
  <si>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</si>
  <si>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</si>
  <si>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</si>
  <si>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</si>
  <si>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</si>
  <si>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</si>
  <si>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</si>
  <si>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</si>
  <si>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</si>
  <si>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</si>
  <si>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</si>
  <si>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</si>
  <si>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</si>
  <si>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</si>
  <si>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</si>
  <si>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</si>
  <si>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</si>
  <si>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</si>
  <si>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</si>
  <si>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</si>
  <si>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</si>
  <si>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</si>
  <si>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</si>
  <si>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</si>
  <si>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</si>
  <si>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</si>
  <si>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</si>
  <si>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</si>
  <si>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</si>
  <si>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</si>
  <si>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</si>
  <si>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</si>
  <si>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</si>
  <si>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</si>
  <si>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</si>
  <si>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</si>
  <si>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</si>
  <si>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</si>
  <si>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</si>
  <si>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</si>
  <si>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</si>
  <si>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</si>
  <si>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</si>
  <si>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</si>
  <si>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</si>
  <si>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</si>
  <si>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</si>
  <si>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</si>
  <si>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</si>
  <si>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</si>
  <si>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</si>
  <si>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</si>
  <si>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</si>
  <si>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</si>
  <si>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</si>
  <si>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</si>
  <si>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</si>
  <si>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</si>
  <si>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</si>
  <si>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</si>
  <si>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</si>
  <si>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</si>
  <si>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</si>
  <si>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</si>
  <si>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</si>
  <si>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</si>
  <si>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</si>
  <si>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</si>
  <si>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</si>
  <si>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</si>
  <si>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</si>
  <si>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</si>
  <si>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</si>
  <si>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</si>
  <si>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</si>
  <si>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</si>
  <si>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</si>
  <si>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</si>
  <si>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</si>
  <si>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</si>
  <si>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</si>
  <si>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</si>
  <si>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</si>
  <si>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</si>
  <si>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</si>
  <si>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</si>
  <si>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</si>
  <si>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</si>
  <si>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</si>
  <si>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</si>
  <si>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</si>
  <si>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</si>
  <si>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</si>
  <si>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</si>
  <si>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</si>
  <si>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</si>
  <si>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</si>
  <si>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</si>
  <si>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</si>
  <si>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</si>
  <si>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</si>
  <si>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</si>
  <si>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</si>
  <si>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</si>
  <si>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</si>
  <si>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</si>
  <si>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</si>
  <si>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</si>
  <si>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</si>
  <si>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</si>
  <si>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</si>
  <si>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</si>
  <si>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</si>
  <si>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</si>
  <si>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</si>
  <si>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</si>
  <si>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</si>
  <si>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</si>
  <si>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</si>
  <si>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</si>
  <si>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</si>
  <si>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</si>
  <si>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</si>
  <si>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</si>
  <si>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</si>
  <si>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</si>
  <si>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</si>
  <si>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</si>
  <si>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</si>
  <si>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</si>
  <si>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</si>
  <si>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</si>
  <si>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</si>
  <si>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</si>
  <si>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</si>
  <si>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</si>
  <si>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</si>
  <si>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</si>
  <si>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</si>
  <si>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</si>
  <si>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</si>
  <si>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</si>
  <si>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</si>
  <si>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</si>
  <si>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</si>
  <si>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</si>
  <si>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</si>
  <si>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</si>
  <si>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</si>
  <si>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</si>
  <si>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</si>
  <si>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</si>
  <si>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</si>
  <si>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</si>
  <si>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</si>
  <si>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</si>
  <si>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</si>
  <si>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</si>
  <si>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</si>
  <si>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</si>
  <si>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</si>
  <si>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</si>
  <si>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</si>
  <si>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</si>
  <si>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</si>
  <si>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</si>
  <si>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</si>
  <si>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</si>
  <si>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</si>
  <si>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</si>
  <si>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</si>
  <si>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</si>
  <si>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</si>
  <si>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</si>
  <si>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</si>
  <si>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</si>
  <si>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</si>
  <si>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</si>
  <si>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</si>
  <si>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</si>
  <si>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</si>
  <si>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</si>
  <si>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</si>
  <si>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</si>
  <si>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</si>
  <si>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</si>
  <si>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</si>
  <si>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</si>
  <si>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</si>
  <si>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</si>
  <si>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</si>
  <si>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</si>
  <si>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</si>
  <si>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</si>
  <si>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</si>
  <si>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</si>
  <si>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</si>
  <si>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</si>
  <si>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</si>
  <si>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</si>
  <si>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</si>
  <si>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</si>
  <si>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</si>
  <si>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</si>
  <si>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</si>
  <si>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</si>
  <si>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</si>
  <si>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</si>
  <si>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</si>
  <si>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</si>
  <si>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</si>
  <si>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</si>
  <si>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</si>
  <si>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</si>
  <si>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</si>
  <si>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</si>
  <si>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</si>
  <si>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</si>
  <si>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</si>
  <si>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</si>
  <si>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</si>
  <si>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</si>
  <si>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</si>
  <si>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</si>
  <si>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</si>
  <si>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</si>
  <si>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</si>
  <si>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</si>
  <si>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</si>
  <si>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</si>
  <si>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</si>
  <si>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</si>
  <si>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</si>
  <si>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</si>
  <si>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</si>
  <si>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</si>
  <si>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</si>
  <si>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</si>
  <si>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</si>
  <si>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</si>
  <si>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</si>
  <si>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</si>
  <si>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</si>
  <si>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</si>
  <si>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</si>
  <si>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</si>
  <si>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</si>
  <si>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</si>
  <si>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</si>
  <si>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</si>
  <si>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</si>
  <si>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</si>
  <si>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</si>
  <si>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</si>
  <si>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</si>
  <si>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</si>
  <si>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</si>
  <si>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</si>
  <si>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</si>
  <si>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</si>
  <si>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</si>
  <si>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</si>
  <si>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</si>
  <si>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</si>
  <si>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</si>
  <si>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</si>
  <si>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</si>
  <si>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</si>
  <si>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</si>
  <si>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</si>
  <si>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</si>
  <si>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</si>
  <si>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</si>
  <si>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</si>
  <si>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</si>
  <si>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</si>
  <si>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</si>
  <si>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</si>
  <si>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</si>
  <si>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</si>
  <si>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</si>
  <si>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</si>
  <si>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</si>
  <si>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</si>
  <si>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</si>
  <si>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</si>
  <si>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</si>
  <si>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</si>
  <si>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</si>
  <si>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</si>
  <si>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</si>
  <si>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</si>
  <si>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</si>
  <si>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</si>
  <si>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</si>
  <si>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</si>
  <si>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</si>
  <si>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</si>
  <si>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</si>
  <si>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</si>
  <si>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</si>
  <si>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</si>
  <si>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</si>
  <si>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</si>
  <si>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</si>
  <si>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</si>
  <si>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</si>
  <si>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</si>
  <si>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</si>
  <si>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</si>
  <si>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</si>
  <si>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</si>
  <si>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</si>
  <si>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</si>
  <si>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</si>
  <si>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</si>
  <si>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</si>
  <si>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</si>
  <si>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</si>
  <si>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</si>
  <si>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</si>
  <si>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</si>
  <si>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</si>
  <si>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</si>
  <si>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</si>
  <si>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</si>
  <si>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</si>
  <si>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</si>
  <si>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</si>
  <si>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</si>
  <si>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</si>
  <si>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</si>
  <si>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</si>
  <si>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</si>
  <si>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</si>
  <si>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</si>
  <si>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</si>
  <si>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</si>
  <si>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</si>
  <si>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</si>
  <si>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</si>
  <si>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</si>
  <si>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</si>
  <si>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</si>
  <si>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</si>
  <si>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</si>
  <si>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</si>
  <si>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</si>
  <si>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</si>
  <si>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</si>
  <si>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</si>
  <si>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</si>
  <si>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</si>
  <si>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</si>
  <si>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</si>
  <si>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</si>
  <si>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</si>
  <si>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</si>
  <si>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</si>
  <si>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</si>
  <si>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</si>
  <si>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</si>
  <si>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</si>
  <si>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</si>
  <si>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</si>
  <si>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</si>
  <si>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</si>
  <si>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</si>
  <si>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</si>
  <si>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</si>
  <si>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</si>
  <si>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</si>
  <si>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</si>
  <si>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</si>
  <si>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</si>
  <si>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</si>
  <si>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</si>
  <si>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</si>
  <si>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</si>
  <si>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</si>
  <si>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</si>
  <si>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</si>
  <si>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</si>
  <si>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</si>
  <si>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</si>
  <si>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</si>
  <si>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</si>
  <si>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</si>
  <si>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</si>
  <si>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</si>
  <si>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</si>
  <si>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</si>
  <si>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</si>
  <si>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</si>
  <si>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</si>
  <si>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</si>
  <si>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</si>
  <si>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</si>
  <si>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</si>
  <si>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</si>
  <si>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</si>
  <si>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</si>
  <si>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</si>
  <si>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</si>
  <si>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</si>
  <si>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</si>
  <si>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</si>
  <si>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</si>
  <si>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</si>
  <si>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</si>
  <si>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</si>
  <si>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</si>
  <si>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</si>
  <si>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</si>
  <si>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</si>
  <si>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</si>
  <si>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</si>
  <si>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</si>
  <si>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</si>
  <si>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</si>
  <si>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</si>
  <si>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</si>
  <si>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</si>
  <si>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</si>
  <si>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</si>
  <si>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</si>
  <si>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</si>
  <si>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</si>
  <si>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</si>
  <si>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</si>
  <si>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</si>
  <si>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</si>
  <si>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</si>
  <si>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</si>
  <si>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</si>
  <si>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</si>
  <si>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</si>
  <si>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</si>
  <si>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</si>
  <si>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</si>
  <si>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</si>
  <si>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</si>
  <si>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</si>
  <si>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</si>
  <si>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</si>
  <si>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</si>
  <si>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</si>
  <si>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</si>
  <si>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</si>
  <si>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</si>
  <si>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</si>
  <si>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</si>
  <si>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</si>
  <si>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</si>
  <si>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</si>
  <si>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</si>
  <si>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</si>
  <si>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</si>
  <si>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</si>
  <si>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</si>
  <si>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</si>
  <si>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</si>
  <si>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</si>
  <si>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</si>
  <si>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</si>
  <si>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</si>
  <si>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</si>
  <si>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</si>
  <si>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</si>
  <si>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</si>
  <si>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</si>
  <si>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</si>
  <si>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</si>
  <si>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</si>
  <si>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</si>
  <si>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</si>
  <si>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</si>
  <si>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</si>
  <si>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</si>
  <si>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</si>
  <si>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</si>
  <si>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</si>
  <si>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</si>
  <si>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</si>
  <si>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</si>
  <si>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</si>
  <si>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</si>
  <si>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</si>
  <si>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</si>
  <si>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</si>
  <si>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</si>
  <si>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</si>
  <si>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</si>
  <si>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</si>
  <si>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</si>
  <si>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</si>
  <si>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</si>
  <si>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</si>
  <si>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</si>
  <si>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</si>
  <si>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</si>
  <si>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</si>
  <si>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</si>
  <si>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</si>
  <si>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</si>
  <si>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</si>
  <si>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</si>
  <si>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</si>
  <si>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</si>
  <si>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</si>
  <si>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</si>
  <si>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</si>
  <si>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</si>
  <si>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</si>
  <si>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</si>
  <si>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</si>
  <si>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</si>
  <si>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</si>
  <si>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</si>
  <si>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</si>
  <si>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</si>
  <si>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</si>
  <si>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</si>
  <si>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</si>
  <si>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</si>
  <si>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</si>
  <si>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</si>
  <si>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</si>
  <si>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</si>
  <si>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</si>
  <si>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</si>
  <si>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</si>
  <si>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</si>
  <si>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</si>
  <si>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</si>
  <si>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</si>
  <si>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</si>
  <si>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</si>
  <si>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</si>
  <si>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</si>
  <si>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</si>
  <si>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</si>
  <si>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</si>
  <si>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</si>
  <si>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</si>
  <si>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</si>
  <si>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</si>
  <si>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</si>
  <si>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</si>
  <si>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</si>
  <si>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</si>
  <si>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</si>
  <si>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</si>
  <si>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</si>
  <si>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</si>
  <si>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</si>
  <si>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</si>
  <si>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</si>
  <si>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</si>
  <si>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</si>
  <si>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</si>
  <si>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</si>
  <si>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</si>
  <si>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</si>
  <si>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</si>
  <si>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</si>
  <si>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</si>
  <si>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</si>
  <si>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</si>
  <si>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</si>
  <si>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</si>
  <si>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</si>
  <si>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</si>
  <si>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</si>
  <si>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</si>
  <si>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</si>
  <si>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</si>
  <si>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</si>
  <si>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</si>
  <si>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</si>
  <si>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</si>
  <si>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</si>
  <si>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</si>
  <si>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</si>
  <si>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</si>
  <si>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</si>
  <si>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</si>
  <si>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</si>
  <si>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</si>
  <si>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</si>
  <si>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</si>
  <si>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</si>
  <si>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</si>
  <si>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</si>
  <si>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</si>
  <si>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</si>
  <si>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</si>
  <si>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</si>
  <si>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</si>
  <si>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</si>
  <si>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</si>
  <si>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</si>
  <si>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</si>
  <si>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</si>
  <si>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</si>
  <si>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</si>
  <si>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</si>
  <si>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</si>
  <si>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</si>
  <si>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</si>
  <si>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</si>
  <si>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</si>
  <si>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</si>
  <si>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</si>
  <si>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</si>
  <si>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</si>
  <si>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</si>
  <si>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</si>
  <si>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</si>
  <si>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</si>
  <si>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</si>
  <si>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</si>
  <si>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</si>
  <si>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</si>
  <si>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</si>
  <si>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</si>
  <si>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</si>
  <si>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</si>
  <si>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</si>
  <si>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</si>
  <si>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</si>
  <si>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</si>
  <si>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</si>
  <si>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</si>
  <si>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</si>
  <si>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</si>
  <si>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</si>
  <si>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</si>
  <si>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</si>
  <si>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</si>
  <si>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</si>
  <si>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</si>
  <si>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</si>
  <si>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</si>
  <si>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</si>
  <si>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</si>
  <si>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</si>
  <si>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</si>
  <si>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</si>
  <si>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</si>
  <si>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</si>
  <si>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</si>
  <si>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</si>
  <si>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</si>
  <si>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</si>
  <si>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</si>
  <si>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</si>
  <si>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</si>
  <si>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</si>
  <si>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</si>
  <si>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</si>
  <si>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</si>
  <si>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</si>
  <si>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</si>
  <si>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</si>
  <si>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</si>
  <si>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</si>
  <si>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</si>
  <si>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</si>
  <si>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</si>
  <si>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</si>
  <si>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</si>
  <si>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</si>
  <si>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</si>
  <si>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</si>
  <si>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</si>
  <si>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</si>
  <si>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</si>
  <si>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</si>
  <si>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</si>
  <si>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</si>
  <si>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</si>
  <si>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</si>
  <si>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</si>
  <si>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</si>
  <si>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</si>
  <si>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</si>
  <si>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</si>
  <si>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</si>
  <si>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</si>
  <si>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</si>
  <si>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</si>
  <si>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</si>
  <si>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</si>
  <si>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</si>
  <si>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</si>
  <si>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</si>
  <si>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</si>
  <si>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</si>
  <si>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</si>
  <si>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</si>
  <si>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</si>
  <si>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</si>
  <si>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</si>
  <si>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</si>
  <si>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</si>
  <si>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</si>
  <si>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</si>
  <si>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</si>
  <si>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</si>
  <si>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</si>
  <si>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</si>
  <si>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</si>
  <si>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</si>
  <si>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</si>
  <si>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</si>
  <si>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</si>
  <si>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</si>
  <si>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</si>
  <si>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</si>
  <si>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</si>
  <si>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</si>
  <si>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</si>
  <si>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</si>
  <si>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</si>
  <si>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</si>
  <si>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</si>
  <si>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</si>
  <si>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</si>
  <si>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</si>
  <si>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</si>
  <si>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</si>
  <si>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</si>
  <si>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</si>
  <si>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</si>
  <si>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</si>
  <si>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</si>
  <si>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</si>
  <si>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</si>
  <si>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</si>
  <si>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</si>
  <si>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</si>
  <si>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</si>
  <si>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</si>
  <si>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</si>
  <si>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</si>
  <si>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</si>
  <si>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</si>
  <si>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</si>
  <si>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</si>
  <si>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</si>
  <si>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</si>
  <si>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</si>
  <si>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</si>
  <si>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</si>
  <si>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</si>
  <si>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</si>
  <si>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</si>
  <si>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</si>
  <si>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</si>
  <si>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</si>
  <si>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</si>
  <si>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</si>
  <si>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</si>
  <si>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</si>
  <si>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</si>
  <si>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</si>
  <si>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</si>
  <si>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</si>
  <si>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</si>
  <si>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</si>
  <si>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</si>
  <si>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</si>
  <si>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</si>
  <si>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</si>
  <si>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</si>
  <si>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</si>
  <si>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</si>
  <si>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</si>
  <si>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</si>
  <si>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</si>
  <si>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</si>
  <si>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</si>
  <si>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</si>
  <si>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</si>
  <si>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</si>
  <si>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</si>
  <si>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</si>
  <si>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</si>
  <si>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</si>
  <si>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</si>
  <si>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</si>
  <si>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</si>
  <si>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</si>
  <si>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</si>
  <si>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</si>
  <si>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</si>
  <si>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</si>
  <si>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</si>
  <si>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</si>
  <si>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</si>
  <si>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</si>
  <si>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</si>
  <si>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</si>
  <si>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</si>
  <si>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</si>
  <si>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</si>
  <si>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</si>
  <si>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</si>
  <si>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</si>
  <si>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</si>
  <si>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</si>
  <si>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</si>
  <si>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</si>
  <si>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</si>
  <si>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</si>
  <si>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</si>
  <si>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</si>
  <si>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</si>
  <si>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</si>
  <si>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</si>
  <si>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</si>
  <si>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</si>
  <si>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</si>
  <si>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</si>
  <si>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</si>
  <si>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</si>
  <si>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</si>
  <si>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</si>
  <si>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</si>
  <si>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</si>
  <si>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</si>
  <si>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</si>
  <si>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</si>
  <si>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</si>
  <si>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</si>
  <si>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</si>
  <si>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</si>
  <si>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</si>
  <si>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</si>
  <si>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</si>
  <si>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</si>
  <si>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</si>
  <si>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</si>
  <si>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</si>
  <si>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</si>
  <si>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</si>
  <si>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</si>
  <si>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</si>
  <si>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</si>
  <si>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</si>
  <si>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</si>
  <si>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</si>
  <si>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</si>
  <si>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</si>
  <si>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</si>
  <si>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</si>
  <si>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</si>
  <si>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</si>
  <si>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</si>
  <si>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</si>
  <si>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</si>
  <si>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</si>
  <si>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</si>
  <si>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</si>
  <si>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</si>
  <si>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</si>
  <si>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</si>
  <si>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</si>
  <si>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</si>
  <si>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</si>
  <si>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</si>
  <si>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</si>
  <si>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</si>
  <si>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</si>
  <si>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</si>
  <si>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</si>
  <si>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</si>
  <si>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</si>
  <si>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</si>
  <si>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</si>
  <si>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</si>
  <si>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</si>
  <si>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</si>
  <si>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</si>
  <si>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</si>
  <si>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</si>
  <si>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</si>
  <si>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</si>
  <si>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</si>
  <si>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</si>
  <si>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</si>
  <si>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</si>
  <si>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</si>
  <si>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</si>
  <si>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</si>
  <si>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</si>
  <si>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</si>
  <si>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</si>
  <si>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</si>
  <si>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</si>
  <si>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</si>
  <si>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</si>
  <si>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</si>
  <si>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</si>
  <si>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</si>
  <si>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</si>
  <si>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</si>
  <si>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</si>
  <si>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</si>
  <si>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</si>
  <si>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</si>
  <si>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</si>
  <si>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</si>
  <si>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</si>
  <si>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</si>
  <si>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</si>
  <si>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</si>
  <si>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</si>
  <si>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</si>
  <si>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</si>
  <si>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</si>
  <si>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</si>
  <si>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</si>
  <si>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</si>
  <si>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</si>
  <si>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</si>
  <si>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</si>
  <si>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</si>
  <si>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</si>
  <si>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</si>
  <si>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</si>
  <si>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</si>
  <si>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</si>
  <si>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</si>
  <si>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</si>
  <si>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</si>
  <si>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</si>
  <si>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</si>
  <si>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</si>
  <si>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</si>
  <si>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</si>
  <si>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</si>
  <si>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</si>
  <si>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</si>
  <si>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</si>
  <si>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</si>
  <si>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</si>
  <si>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</si>
  <si>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</si>
  <si>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</si>
  <si>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</si>
  <si>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</si>
  <si>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</si>
  <si>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</si>
  <si>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</si>
  <si>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</si>
  <si>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</si>
  <si>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</si>
  <si>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</si>
  <si>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</si>
  <si>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</si>
  <si>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</si>
  <si>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</si>
  <si>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</si>
  <si>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</si>
  <si>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</si>
  <si>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</si>
  <si>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</si>
  <si>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</si>
  <si>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</si>
  <si>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</si>
  <si>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</si>
  <si>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</si>
  <si>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</si>
  <si>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</si>
  <si>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</si>
  <si>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</si>
  <si>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</si>
  <si>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</si>
  <si>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</si>
  <si>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</si>
  <si>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</si>
  <si>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</si>
  <si>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</si>
  <si>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</si>
  <si>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</si>
  <si>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</si>
  <si>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</si>
  <si>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</si>
  <si>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</si>
  <si>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</si>
  <si>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</si>
  <si>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</si>
  <si>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</si>
  <si>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</si>
  <si>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</si>
  <si>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</si>
  <si>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</si>
  <si>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</si>
  <si>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</si>
  <si>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</si>
  <si>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</si>
  <si>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</si>
  <si>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</si>
  <si>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</si>
  <si>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</si>
  <si>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</si>
  <si>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</si>
  <si>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</si>
  <si>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</si>
  <si>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</si>
  <si>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</si>
  <si>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</si>
  <si>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</si>
  <si>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</si>
  <si>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</si>
  <si>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</si>
  <si>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</si>
  <si>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</si>
  <si>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</si>
  <si>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</si>
  <si>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</si>
  <si>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</si>
  <si>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</si>
  <si>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</si>
  <si>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</si>
  <si>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</si>
  <si>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</si>
  <si>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</si>
  <si>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</si>
  <si>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</si>
  <si>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</si>
  <si>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</si>
  <si>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</si>
  <si>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</si>
  <si>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</si>
  <si>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</si>
  <si>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</si>
  <si>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</si>
  <si>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</si>
  <si>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</si>
  <si>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</si>
  <si>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</si>
  <si>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</si>
  <si>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</si>
  <si>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</si>
  <si>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</si>
  <si>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</si>
  <si>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</si>
  <si>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</si>
  <si>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</si>
  <si>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</si>
  <si>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</si>
  <si>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</si>
  <si>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</si>
  <si>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</si>
  <si>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</si>
  <si>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</si>
  <si>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</si>
  <si>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</si>
  <si>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</si>
  <si>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</si>
  <si>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</si>
  <si>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</si>
  <si>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</si>
  <si>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</si>
  <si>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</si>
  <si>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</si>
  <si>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</si>
  <si>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</si>
  <si>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</si>
  <si>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</si>
  <si>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</si>
  <si>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</si>
  <si>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</si>
  <si>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</si>
  <si>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</si>
  <si>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</si>
  <si>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</si>
  <si>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</si>
  <si>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</si>
  <si>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</si>
  <si>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</si>
  <si>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</si>
  <si>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</si>
  <si>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</si>
  <si>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</si>
  <si>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</si>
  <si>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</si>
  <si>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</si>
  <si>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</si>
  <si>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</si>
  <si>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</si>
  <si>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</si>
  <si>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</si>
  <si>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</si>
  <si>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</si>
  <si>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</si>
  <si>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</si>
  <si>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</si>
  <si>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</si>
  <si>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</si>
  <si>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</si>
  <si>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</si>
  <si>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</si>
  <si>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</si>
  <si>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</si>
  <si>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</si>
  <si>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</si>
  <si>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</si>
  <si>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</si>
  <si>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</si>
  <si>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</si>
  <si>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</si>
  <si>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</si>
  <si>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</si>
  <si>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</si>
  <si>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</si>
  <si>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</si>
  <si>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</si>
  <si>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</si>
  <si>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</si>
  <si>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</si>
  <si>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</si>
  <si>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</si>
  <si>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</si>
  <si>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</si>
  <si>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</si>
  <si>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</si>
  <si>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</si>
  <si>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</si>
  <si>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</si>
  <si>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</si>
  <si>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</si>
  <si>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</si>
  <si>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</si>
  <si>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</si>
  <si>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</si>
  <si>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</si>
  <si>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</si>
  <si>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</si>
  <si>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</si>
  <si>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</si>
  <si>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</si>
  <si>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</si>
  <si>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</si>
  <si>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</si>
  <si>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</si>
  <si>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</si>
  <si>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</si>
  <si>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</si>
  <si>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</si>
  <si>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</si>
  <si>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</si>
  <si>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</si>
  <si>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</si>
  <si>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</si>
  <si>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</si>
  <si>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</si>
  <si>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</si>
  <si>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</si>
  <si>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</si>
  <si>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</si>
  <si>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</si>
  <si>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</si>
  <si>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</si>
  <si>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</si>
  <si>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</si>
  <si>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</si>
  <si>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</si>
  <si>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</si>
  <si>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</si>
  <si>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</si>
  <si>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</si>
  <si>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</si>
  <si>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</si>
  <si>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</si>
  <si>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</si>
  <si>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</si>
  <si>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</si>
  <si>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</si>
  <si>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</si>
  <si>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</si>
  <si>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</si>
  <si>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</si>
  <si>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</si>
  <si>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</si>
  <si>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</si>
  <si>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</si>
  <si>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</si>
  <si>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</si>
  <si>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</si>
  <si>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</si>
  <si>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</si>
  <si>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</si>
  <si>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</si>
  <si>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</si>
  <si>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</si>
  <si>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</si>
  <si>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</si>
  <si>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</si>
  <si>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</si>
  <si>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</si>
  <si>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</si>
  <si>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</si>
  <si>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</si>
  <si>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</si>
  <si>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</si>
  <si>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</si>
  <si>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</si>
  <si>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</si>
  <si>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</si>
  <si>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</si>
  <si>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</si>
  <si>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</si>
  <si>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</si>
  <si>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</si>
  <si>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</si>
  <si>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</si>
  <si>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</si>
  <si>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</si>
  <si>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</si>
  <si>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</si>
  <si>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</si>
  <si>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</si>
  <si>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</si>
  <si>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</si>
  <si>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</si>
  <si>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</si>
  <si>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</si>
  <si>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</si>
  <si>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</si>
  <si>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</si>
  <si>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</si>
  <si>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</si>
  <si>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</si>
  <si>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</si>
  <si>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</si>
  <si>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</si>
  <si>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</si>
  <si>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</si>
  <si>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</si>
  <si>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</si>
  <si>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</si>
  <si>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</si>
  <si>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</si>
  <si>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</si>
  <si>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</si>
  <si>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</si>
  <si>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</si>
  <si>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</si>
  <si>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</si>
  <si>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</si>
  <si>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</si>
  <si>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</si>
  <si>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</si>
  <si>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</si>
  <si>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</si>
  <si>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</si>
  <si>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</si>
  <si>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</si>
  <si>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</si>
  <si>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</si>
  <si>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</si>
  <si>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</si>
  <si>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</si>
  <si>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</si>
  <si>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</si>
  <si>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</si>
  <si>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</si>
  <si>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</si>
  <si>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</si>
  <si>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</si>
  <si>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</si>
  <si>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</si>
  <si>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</si>
  <si>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</si>
  <si>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</si>
  <si>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</si>
  <si>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</si>
  <si>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</si>
  <si>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</si>
  <si>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</si>
  <si>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</si>
  <si>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</si>
  <si>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</si>
  <si>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</si>
  <si>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</si>
  <si>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</si>
  <si>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</si>
  <si>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</si>
  <si>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</si>
  <si>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</si>
  <si>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</si>
  <si>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</si>
  <si>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</si>
  <si>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</si>
  <si>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</si>
  <si>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</si>
  <si>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</si>
  <si>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</si>
  <si>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</si>
  <si>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</si>
  <si>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</si>
  <si>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</si>
  <si>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</si>
  <si>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</si>
  <si>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</si>
  <si>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</si>
  <si>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</si>
  <si>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</si>
  <si>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</si>
  <si>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</si>
  <si>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</si>
  <si>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</si>
  <si>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</si>
  <si>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</si>
  <si>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</si>
  <si>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</si>
  <si>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</si>
  <si>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</si>
  <si>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</si>
  <si>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</si>
  <si>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</si>
  <si>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</si>
  <si>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</si>
  <si>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</si>
  <si>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</si>
  <si>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</si>
  <si>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</si>
  <si>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</si>
  <si>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</si>
  <si>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</si>
  <si>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</si>
  <si>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</si>
  <si>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</si>
  <si>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</si>
  <si>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</si>
  <si>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</si>
  <si>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</si>
  <si>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</si>
  <si>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</si>
  <si>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</si>
  <si>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</si>
  <si>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</si>
  <si>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</si>
  <si>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</si>
  <si>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</si>
  <si>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</si>
  <si>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</si>
  <si>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</si>
  <si>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</si>
  <si>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</si>
  <si>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</si>
  <si>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</si>
  <si>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</si>
  <si>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</si>
  <si>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</si>
  <si>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</si>
  <si>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</si>
  <si>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</si>
  <si>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</si>
  <si>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</si>
  <si>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</si>
  <si>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</si>
  <si>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</si>
  <si>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</si>
  <si>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</si>
  <si>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</si>
  <si>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</si>
  <si>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</si>
  <si>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</si>
  <si>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</si>
  <si>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</si>
  <si>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</si>
  <si>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</si>
  <si>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</si>
  <si>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</si>
  <si>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</si>
  <si>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</si>
  <si>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</si>
  <si>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</si>
  <si>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</si>
  <si>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</si>
  <si>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</si>
  <si>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</si>
  <si>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</si>
  <si>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</si>
  <si>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</si>
  <si>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</si>
  <si>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</si>
  <si>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</si>
  <si>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</si>
  <si>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</si>
  <si>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</si>
  <si>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</si>
  <si>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</si>
  <si>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</si>
  <si>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</si>
  <si>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</si>
  <si>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</si>
  <si>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</si>
  <si>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</si>
  <si>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</si>
  <si>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</si>
  <si>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</si>
  <si>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</si>
  <si>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</si>
  <si>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</si>
  <si>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</si>
  <si>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</si>
  <si>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</si>
  <si>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</si>
  <si>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</si>
  <si>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</si>
  <si>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</si>
  <si>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</si>
  <si>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</si>
  <si>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</si>
  <si>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</si>
  <si>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</si>
  <si>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</si>
  <si>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</si>
  <si>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</si>
  <si>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</si>
  <si>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</si>
  <si>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</si>
  <si>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</si>
  <si>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</si>
  <si>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</si>
  <si>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</si>
  <si>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</si>
  <si>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</si>
  <si>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</si>
  <si>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</si>
  <si>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</si>
  <si>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</si>
  <si>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</si>
  <si>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</si>
  <si>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</si>
  <si>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</si>
  <si>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</si>
  <si>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</si>
  <si>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</si>
  <si>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</si>
  <si>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</si>
  <si>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</si>
  <si>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</si>
  <si>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</si>
  <si>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</si>
  <si>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</si>
  <si>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</si>
  <si>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</si>
  <si>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</si>
  <si>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</si>
  <si>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</si>
  <si>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</si>
  <si>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</si>
  <si>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</si>
  <si>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</si>
  <si>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</si>
  <si>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</si>
  <si>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</si>
  <si>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</si>
  <si>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</si>
  <si>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</si>
  <si>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</si>
  <si>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</si>
  <si>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</si>
  <si>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</si>
  <si>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</si>
  <si>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</si>
  <si>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</si>
  <si>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</si>
  <si>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</si>
  <si>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</si>
  <si>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</si>
  <si>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</si>
  <si>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</si>
  <si>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</si>
  <si>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</si>
  <si>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</si>
  <si>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</si>
  <si>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</si>
  <si>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</si>
  <si>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</si>
  <si>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</si>
  <si>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</si>
  <si>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</si>
  <si>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</si>
  <si>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</si>
  <si>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</si>
  <si>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</si>
  <si>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</si>
  <si>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</si>
  <si>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</si>
  <si>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</si>
  <si>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</si>
  <si>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</si>
  <si>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</si>
  <si>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</si>
  <si>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</si>
  <si>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</si>
  <si>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</si>
  <si>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</si>
  <si>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</si>
  <si>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</si>
  <si>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</si>
  <si>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</si>
  <si>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</si>
  <si>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</si>
  <si>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</si>
  <si>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</si>
  <si>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</si>
  <si>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</si>
  <si>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</si>
  <si>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</si>
  <si>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</si>
  <si>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</si>
  <si>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</si>
  <si>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</si>
  <si>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</si>
  <si>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</si>
  <si>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</si>
  <si>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</si>
  <si>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</si>
  <si>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</si>
  <si>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</si>
  <si>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</si>
  <si>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</si>
  <si>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</si>
  <si>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</si>
  <si>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</si>
  <si>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</si>
  <si>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</si>
  <si>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</si>
  <si>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</si>
  <si>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</si>
  <si>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</si>
  <si>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</si>
  <si>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</si>
  <si>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</si>
  <si>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</si>
  <si>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</si>
  <si>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</si>
  <si>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</si>
  <si>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</si>
  <si>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</si>
  <si>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</si>
  <si>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</si>
  <si>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</si>
  <si>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</si>
  <si>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</si>
  <si>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</si>
  <si>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</si>
  <si>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</si>
  <si>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</si>
  <si>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</si>
  <si>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</si>
  <si>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</si>
  <si>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</si>
  <si>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</si>
  <si>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</si>
  <si>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</si>
  <si>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</si>
  <si>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</si>
  <si>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</si>
  <si>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</si>
  <si>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</si>
  <si>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</si>
  <si>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</si>
  <si>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</si>
  <si>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</si>
  <si>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</si>
  <si>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</si>
  <si>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</si>
  <si>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</si>
  <si>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</si>
  <si>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</si>
  <si>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</si>
  <si>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</si>
  <si>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</si>
  <si>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</si>
  <si>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</si>
  <si>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</si>
  <si>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</si>
  <si>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</si>
  <si>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</si>
  <si>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</si>
  <si>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</si>
  <si>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</si>
  <si>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</si>
  <si>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</si>
  <si>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</si>
  <si>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</si>
  <si>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</si>
  <si>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</si>
  <si>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</si>
  <si>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</si>
  <si>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</si>
  <si>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</si>
  <si>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</si>
  <si>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</si>
  <si>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</si>
  <si>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</si>
  <si>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</si>
  <si>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</si>
  <si>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</si>
  <si>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</si>
  <si>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</si>
  <si>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</si>
  <si>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</si>
  <si>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</si>
  <si>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</si>
  <si>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</si>
  <si>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</si>
  <si>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</si>
  <si>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</si>
  <si>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</si>
  <si>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</si>
  <si>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</si>
  <si>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</si>
  <si>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</si>
  <si>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</si>
  <si>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</si>
  <si>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</si>
  <si>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</si>
  <si>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</si>
  <si>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</si>
  <si>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</si>
  <si>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</si>
  <si>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</si>
  <si>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</si>
  <si>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</si>
  <si>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</si>
  <si>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</si>
  <si>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</si>
  <si>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</si>
  <si>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</si>
  <si>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</si>
  <si>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</si>
  <si>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</si>
  <si>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</si>
  <si>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</si>
  <si>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</si>
  <si>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</si>
  <si>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</si>
  <si>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</si>
  <si>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</si>
  <si>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</si>
  <si>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</si>
  <si>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</si>
  <si>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</si>
  <si>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</si>
  <si>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</si>
  <si>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</si>
  <si>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</si>
  <si>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</si>
  <si>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</si>
  <si>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</si>
  <si>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</si>
  <si>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</si>
  <si>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</si>
  <si>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</si>
  <si>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</si>
  <si>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</si>
  <si>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</si>
  <si>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</si>
  <si>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</si>
  <si>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</si>
  <si>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</si>
  <si>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</si>
  <si>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</si>
  <si>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</si>
  <si>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</si>
  <si>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</si>
  <si>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</si>
  <si>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</si>
  <si>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</si>
  <si>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</si>
  <si>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</si>
  <si>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</si>
  <si>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</si>
  <si>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</si>
  <si>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</si>
  <si>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</si>
  <si>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</si>
  <si>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</si>
  <si>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</si>
  <si>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</si>
  <si>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</si>
  <si>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</si>
  <si>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</si>
  <si>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</si>
  <si>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</si>
  <si>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</si>
  <si>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</si>
  <si>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</si>
  <si>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</si>
  <si>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</si>
  <si>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</si>
  <si>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</si>
  <si>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</si>
  <si>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</si>
  <si>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</si>
  <si>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</si>
  <si>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</si>
  <si>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</si>
  <si>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</si>
  <si>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</si>
  <si>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</si>
  <si>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</si>
  <si>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</si>
  <si>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</si>
  <si>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</si>
  <si>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</si>
  <si>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</si>
  <si>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</si>
  <si>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</si>
  <si>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</si>
  <si>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</si>
  <si>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</si>
  <si>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</si>
  <si>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</si>
  <si>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</si>
  <si>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</si>
  <si>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</si>
  <si>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</si>
  <si>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</si>
  <si>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</si>
  <si>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</si>
  <si>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</si>
  <si>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</si>
  <si>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</si>
  <si>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</si>
  <si>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</si>
  <si>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</si>
  <si>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</si>
  <si>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</si>
  <si>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</si>
  <si>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</si>
  <si>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</si>
  <si>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</si>
  <si>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</si>
  <si>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</si>
  <si>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</si>
  <si>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</si>
  <si>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</si>
  <si>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</si>
  <si>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</si>
  <si>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</si>
  <si>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</si>
  <si>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</si>
  <si>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</si>
  <si>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</si>
  <si>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</si>
  <si>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</si>
  <si>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</si>
  <si>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</si>
  <si>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</si>
  <si>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</si>
  <si>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</si>
  <si>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</si>
  <si>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</si>
  <si>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</si>
  <si>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</si>
  <si>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</si>
  <si>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</si>
  <si>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</si>
  <si>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</si>
  <si>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</si>
  <si>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</si>
  <si>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</si>
  <si>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</si>
  <si>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</si>
  <si>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</si>
  <si>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</si>
  <si>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</si>
  <si>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</si>
  <si>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</si>
  <si>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</si>
  <si>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</si>
  <si>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</si>
  <si>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</si>
  <si>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</si>
  <si>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</si>
  <si>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</si>
  <si>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</si>
  <si>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</si>
  <si>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</si>
  <si>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</si>
  <si>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</si>
  <si>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</si>
  <si>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</si>
  <si>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</si>
  <si>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</si>
  <si>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</si>
  <si>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</si>
  <si>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</si>
  <si>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</si>
  <si>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</si>
  <si>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</si>
  <si>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</si>
  <si>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</si>
  <si>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</si>
  <si>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</si>
  <si>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</si>
  <si>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</si>
  <si>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</si>
  <si>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</si>
  <si>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</si>
  <si>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</si>
  <si>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</si>
  <si>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</si>
  <si>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</si>
  <si>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</si>
  <si>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</si>
  <si>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</si>
  <si>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</si>
  <si>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</si>
  <si>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</si>
  <si>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</si>
  <si>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</si>
  <si>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</si>
  <si>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</si>
  <si>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</si>
  <si>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</si>
  <si>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</si>
  <si>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</si>
  <si>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</si>
  <si>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</si>
  <si>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</si>
  <si>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</si>
  <si>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</si>
  <si>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</si>
  <si>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</si>
  <si>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</si>
  <si>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</si>
  <si>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</si>
  <si>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</si>
  <si>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</si>
  <si>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</si>
  <si>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</si>
  <si>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</si>
  <si>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</si>
  <si>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</si>
  <si>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</si>
  <si>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</si>
  <si>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</si>
  <si>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</si>
  <si>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</si>
  <si>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</si>
  <si>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</si>
  <si>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</si>
  <si>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</si>
  <si>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</si>
  <si>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</si>
  <si>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</si>
  <si>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</si>
  <si>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</si>
  <si>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</si>
  <si>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</si>
  <si>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</si>
  <si>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</si>
  <si>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</si>
  <si>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</si>
  <si>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</si>
  <si>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</si>
  <si>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</si>
  <si>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</si>
  <si>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</si>
  <si>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</si>
  <si>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</si>
  <si>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</si>
  <si>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</si>
  <si>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</si>
  <si>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</si>
  <si>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</si>
  <si>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</si>
  <si>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</si>
  <si>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</si>
  <si>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</si>
  <si>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</si>
  <si>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</si>
  <si>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</si>
  <si>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</si>
  <si>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</si>
  <si>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</si>
  <si>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</si>
  <si>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</si>
  <si>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</si>
  <si>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</si>
  <si>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</si>
  <si>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</si>
  <si>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</si>
  <si>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</si>
  <si>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</si>
  <si>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</si>
  <si>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</si>
  <si>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</si>
  <si>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</si>
  <si>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</si>
  <si>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</si>
  <si>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</si>
  <si>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</si>
  <si>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</si>
  <si>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</si>
  <si>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</si>
  <si>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</si>
  <si>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</si>
  <si>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</si>
  <si>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</si>
  <si>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</si>
  <si>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</si>
  <si>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</si>
  <si>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</si>
  <si>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</si>
  <si>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</si>
  <si>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</si>
  <si>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</si>
  <si>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</si>
  <si>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</si>
  <si>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</si>
  <si>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</si>
  <si>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</si>
  <si>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</si>
  <si>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</si>
  <si>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</si>
  <si>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</si>
  <si>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</si>
  <si>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</si>
  <si>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</si>
  <si>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</si>
  <si>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</si>
  <si>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</si>
  <si>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</si>
  <si>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</si>
  <si>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</si>
  <si>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</si>
  <si>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</si>
  <si>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</si>
  <si>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</si>
  <si>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</si>
  <si>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</si>
  <si>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</si>
  <si>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</si>
  <si>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</si>
  <si>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</si>
  <si>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</si>
  <si>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</si>
  <si>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</si>
  <si>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</si>
  <si>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</si>
  <si>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</si>
  <si>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</si>
  <si>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</si>
  <si>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</si>
  <si>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</si>
  <si>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</si>
  <si>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</si>
  <si>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</si>
  <si>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</si>
  <si>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</si>
  <si>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</si>
  <si>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</si>
  <si>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</si>
  <si>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</si>
  <si>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</si>
  <si>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</si>
  <si>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</si>
  <si>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</si>
  <si>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</si>
  <si>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</si>
  <si>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</si>
  <si>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</si>
  <si>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</si>
  <si>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</si>
  <si>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</si>
  <si>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</si>
  <si>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</si>
  <si>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</si>
  <si>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</si>
  <si>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</si>
  <si>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</si>
  <si>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</si>
  <si>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</si>
  <si>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</si>
  <si>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</si>
  <si>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</si>
  <si>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</si>
  <si>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</si>
  <si>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</si>
  <si>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</si>
  <si>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</si>
  <si>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</si>
  <si>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</si>
  <si>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</si>
  <si>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</si>
  <si>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</si>
  <si>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</si>
  <si>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</si>
  <si>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</si>
  <si>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</si>
  <si>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</si>
  <si>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</si>
  <si>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</si>
  <si>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</si>
  <si>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</si>
  <si>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</si>
  <si>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</si>
  <si>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</si>
  <si>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</si>
  <si>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</si>
  <si>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</si>
  <si>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</si>
  <si>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</si>
  <si>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</si>
  <si>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</si>
  <si>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</si>
  <si>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</si>
  <si>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</si>
  <si>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</si>
  <si>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</si>
  <si>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</si>
  <si>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</si>
  <si>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</si>
  <si>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</si>
  <si>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</si>
  <si>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</si>
  <si>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</si>
  <si>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</si>
  <si>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</si>
  <si>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</si>
  <si>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</si>
  <si>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</si>
  <si>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</si>
  <si>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</si>
  <si>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</si>
  <si>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</si>
  <si>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</si>
  <si>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</si>
  <si>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</si>
  <si>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</si>
  <si>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</si>
  <si>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</si>
  <si>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</si>
  <si>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</si>
  <si>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</si>
  <si>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</si>
  <si>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</si>
  <si>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</si>
  <si>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</si>
  <si>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</si>
  <si>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</si>
  <si>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</si>
  <si>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</si>
  <si>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</si>
  <si>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</si>
  <si>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</si>
  <si>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</si>
  <si>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</si>
  <si>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</si>
  <si>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</si>
  <si>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</si>
  <si>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</si>
  <si>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</si>
  <si>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</si>
  <si>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</si>
  <si>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</si>
  <si>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</si>
  <si>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</si>
  <si>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</si>
  <si>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</si>
  <si>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</si>
  <si>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</si>
  <si>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</si>
  <si>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</si>
  <si>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</si>
  <si>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</si>
  <si>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</si>
  <si>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</si>
  <si>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</si>
  <si>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</si>
  <si>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</si>
  <si>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</si>
  <si>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</si>
  <si>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</si>
  <si>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</si>
  <si>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</si>
  <si>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</si>
  <si>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</si>
  <si>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</si>
  <si>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</si>
  <si>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</si>
  <si>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</si>
  <si>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</si>
  <si>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</si>
  <si>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</si>
  <si>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</si>
  <si>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</si>
  <si>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</si>
  <si>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</si>
  <si>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</si>
  <si>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</si>
  <si>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</si>
  <si>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</si>
  <si>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</si>
  <si>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</si>
  <si>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</si>
  <si>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</si>
  <si>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</si>
  <si>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</si>
  <si>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</si>
  <si>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</si>
  <si>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</si>
  <si>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</si>
  <si>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</si>
  <si>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</si>
  <si>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</si>
  <si>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</si>
  <si>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</si>
  <si>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</si>
  <si>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</si>
  <si>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</si>
  <si>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</si>
  <si>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</si>
  <si>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</si>
  <si>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</si>
  <si>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</si>
  <si>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</si>
  <si>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</si>
  <si>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</si>
  <si>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</si>
  <si>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</si>
  <si>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</si>
  <si>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</si>
  <si>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</si>
  <si>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</si>
  <si>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</si>
  <si>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</si>
  <si>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</si>
  <si>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</si>
  <si>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</si>
  <si>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</si>
  <si>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</si>
  <si>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</si>
  <si>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</si>
  <si>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</si>
  <si>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</si>
  <si>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</si>
  <si>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</si>
  <si>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</si>
  <si>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</si>
  <si>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</si>
  <si>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</si>
  <si>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</si>
  <si>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</si>
  <si>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</si>
  <si>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</si>
  <si>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</si>
  <si>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</si>
  <si>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</si>
  <si>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</si>
  <si>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</si>
  <si>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</si>
  <si>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</si>
  <si>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</si>
  <si>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</si>
  <si>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</si>
  <si>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</si>
  <si>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</si>
  <si>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</si>
  <si>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</si>
  <si>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</si>
  <si>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</si>
  <si>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</si>
  <si>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</si>
  <si>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</si>
  <si>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</si>
  <si>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</si>
  <si>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</si>
  <si>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</si>
  <si>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</si>
  <si>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</si>
  <si>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</si>
  <si>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</si>
  <si>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</si>
  <si>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</si>
  <si>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</si>
  <si>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</si>
  <si>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</si>
  <si>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</si>
  <si>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</si>
  <si>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</si>
  <si>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</si>
  <si>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</si>
  <si>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</si>
  <si>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</si>
  <si>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</si>
  <si>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</si>
  <si>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</si>
  <si>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</si>
  <si>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</si>
  <si>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</si>
  <si>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</si>
  <si>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</si>
  <si>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</si>
  <si>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</si>
  <si>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</si>
  <si>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</si>
  <si>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</si>
  <si>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</si>
  <si>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</si>
  <si>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</si>
  <si>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</si>
  <si>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</si>
  <si>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</si>
  <si>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</si>
  <si>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</si>
  <si>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</si>
  <si>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</si>
  <si>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</si>
  <si>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</si>
  <si>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</si>
  <si>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</si>
  <si>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</si>
  <si>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</si>
  <si>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</si>
  <si>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</si>
  <si>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</si>
  <si>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</si>
  <si>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</si>
  <si>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</si>
  <si>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</si>
  <si>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</si>
  <si>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</si>
  <si>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</si>
  <si>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</si>
  <si>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</si>
  <si>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</si>
  <si>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</si>
  <si>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</si>
  <si>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</si>
  <si>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</si>
  <si>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</si>
  <si>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</si>
  <si>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</si>
  <si>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</si>
  <si>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</si>
  <si>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</si>
  <si>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</si>
  <si>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</si>
  <si>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</si>
  <si>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</si>
  <si>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</si>
  <si>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</si>
  <si>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</si>
  <si>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</si>
  <si>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</si>
  <si>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</si>
  <si>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</si>
  <si>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</si>
  <si>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</si>
  <si>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</si>
  <si>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</si>
  <si>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</si>
  <si>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</si>
  <si>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</si>
  <si>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</si>
  <si>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</si>
  <si>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</si>
  <si>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</si>
  <si>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</si>
  <si>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</si>
  <si>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</si>
  <si>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</si>
  <si>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</si>
  <si>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</si>
  <si>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</si>
  <si>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</si>
  <si>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</si>
  <si>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</si>
  <si>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</si>
  <si>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</si>
  <si>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</si>
  <si>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</si>
  <si>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</si>
  <si>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</si>
  <si>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</si>
  <si>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</si>
  <si>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</si>
  <si>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</si>
  <si>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</si>
  <si>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</si>
  <si>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</si>
  <si>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</si>
  <si>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</si>
  <si>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</si>
  <si>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</si>
  <si>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</si>
  <si>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</si>
  <si>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</si>
  <si>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</si>
  <si>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</si>
  <si>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</si>
  <si>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</si>
  <si>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</si>
  <si>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</si>
  <si>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</si>
  <si>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</si>
  <si>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</si>
  <si>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</si>
  <si>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</si>
  <si>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</si>
  <si>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</si>
  <si>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</si>
  <si>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</si>
  <si>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</si>
  <si>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</si>
  <si>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</si>
  <si>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</si>
  <si>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</si>
  <si>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</si>
  <si>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</si>
  <si>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</si>
  <si>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</si>
  <si>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</si>
  <si>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</si>
  <si>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</si>
  <si>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</si>
  <si>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</si>
  <si>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</si>
  <si>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</si>
  <si>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</si>
  <si>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</si>
  <si>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</si>
  <si>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</si>
  <si>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</si>
  <si>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</si>
  <si>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</si>
  <si>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</si>
  <si>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</si>
  <si>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</si>
  <si>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</si>
  <si>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</si>
  <si>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</si>
  <si>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</si>
  <si>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</si>
  <si>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</si>
  <si>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</si>
  <si>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</si>
  <si>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</si>
  <si>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</si>
  <si>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</si>
  <si>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</si>
  <si>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</si>
  <si>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</si>
  <si>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</si>
  <si>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</si>
  <si>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</si>
  <si>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</si>
  <si>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</si>
  <si>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</si>
  <si>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</si>
  <si>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</si>
  <si>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</si>
  <si>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</si>
  <si>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</si>
  <si>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</si>
  <si>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</si>
  <si>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</si>
  <si>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</si>
  <si>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</si>
  <si>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</si>
  <si>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</si>
  <si>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</si>
  <si>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</si>
  <si>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</si>
  <si>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</si>
  <si>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</si>
  <si>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</si>
  <si>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</si>
  <si>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</si>
  <si>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</si>
  <si>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</si>
  <si>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</si>
  <si>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</si>
  <si>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</si>
  <si>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</si>
  <si>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</si>
  <si>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</si>
  <si>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</si>
  <si>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</si>
  <si>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</si>
  <si>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</si>
  <si>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</si>
  <si>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</si>
  <si>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</si>
  <si>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</si>
  <si>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</si>
  <si>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</si>
  <si>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</si>
  <si>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</si>
  <si>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</si>
  <si>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</si>
  <si>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</si>
  <si>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</si>
  <si>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</si>
  <si>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</si>
  <si>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</si>
  <si>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</si>
  <si>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</si>
  <si>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</si>
  <si>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</si>
  <si>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</si>
  <si>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</si>
  <si>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</si>
  <si>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</si>
  <si>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</si>
  <si>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</si>
  <si>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</si>
  <si>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</si>
  <si>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</si>
  <si>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</si>
  <si>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</si>
  <si>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</si>
  <si>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</si>
  <si>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</si>
  <si>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</si>
  <si>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</si>
  <si>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</si>
  <si>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</si>
  <si>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</si>
  <si>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</si>
  <si>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</si>
  <si>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</si>
  <si>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</si>
  <si>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</si>
  <si>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</si>
  <si>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</si>
  <si>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</si>
  <si>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</si>
  <si>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</si>
  <si>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</si>
  <si>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</si>
  <si>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</si>
  <si>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</si>
  <si>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</si>
  <si>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</si>
  <si>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</si>
  <si>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</si>
  <si>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</si>
  <si>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</si>
  <si>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</si>
  <si>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</si>
  <si>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</si>
  <si>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</si>
  <si>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</si>
  <si>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</si>
  <si>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</si>
  <si>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</si>
  <si>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</si>
  <si>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</si>
  <si>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</si>
  <si>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</si>
  <si>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</si>
  <si>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</si>
  <si>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</si>
  <si>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</si>
  <si>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</si>
  <si>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</si>
  <si>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</si>
  <si>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</si>
  <si>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</si>
  <si>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</si>
  <si>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</si>
  <si>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</si>
  <si>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</si>
  <si>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</si>
  <si>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</si>
  <si>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</si>
  <si>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</si>
  <si>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</si>
  <si>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</si>
  <si>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</si>
  <si>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</si>
  <si>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</si>
  <si>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</si>
  <si>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</si>
  <si>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</si>
  <si>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</si>
  <si>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</si>
  <si>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</si>
  <si>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</si>
  <si>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</si>
  <si>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</si>
  <si>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</si>
  <si>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</si>
  <si>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</si>
  <si>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</si>
  <si>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</si>
  <si>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</si>
  <si>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</si>
  <si>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</si>
  <si>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</si>
  <si>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</si>
  <si>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</si>
  <si>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</si>
  <si>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</si>
  <si>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</si>
  <si>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</si>
  <si>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</si>
  <si>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</si>
  <si>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</si>
  <si>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</si>
  <si>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</si>
  <si>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</si>
  <si>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</si>
  <si>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</si>
  <si>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</si>
  <si>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</si>
  <si>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</si>
  <si>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</si>
  <si>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</si>
  <si>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</si>
  <si>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</si>
  <si>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</si>
  <si>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</si>
  <si>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</si>
  <si>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</si>
  <si>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</si>
  <si>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</si>
  <si>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</si>
  <si>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</si>
  <si>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</si>
  <si>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</si>
  <si>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</si>
  <si>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</si>
  <si>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</si>
  <si>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</si>
  <si>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</si>
  <si>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</si>
  <si>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</si>
  <si>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</si>
  <si>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</si>
  <si>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</si>
  <si>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</si>
  <si>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</si>
  <si>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</si>
  <si>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</si>
  <si>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</si>
  <si>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</si>
  <si>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</si>
  <si>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</si>
  <si>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</si>
  <si>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</si>
  <si>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</si>
  <si>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</si>
  <si>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</si>
  <si>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</si>
  <si>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</si>
  <si>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</si>
  <si>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</si>
  <si>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</si>
  <si>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</si>
  <si>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</si>
  <si>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</si>
  <si>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</si>
  <si>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</si>
  <si>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</si>
  <si>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</si>
  <si>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</si>
  <si>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</si>
  <si>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</si>
  <si>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</si>
  <si>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</si>
  <si>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</si>
  <si>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</si>
  <si>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</si>
  <si>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</si>
  <si>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</si>
  <si>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</si>
  <si>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</si>
  <si>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</si>
  <si>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</si>
  <si>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</si>
  <si>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</si>
  <si>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</si>
  <si>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</si>
  <si>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</si>
  <si>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</si>
  <si>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</si>
  <si>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</si>
  <si>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</si>
  <si>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</si>
  <si>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</si>
  <si>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</si>
  <si>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</si>
  <si>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</si>
  <si>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</si>
  <si>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</si>
  <si>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</si>
  <si>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</si>
  <si>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</si>
  <si>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</si>
  <si>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</si>
  <si>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</si>
  <si>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</si>
  <si>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</si>
  <si>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</si>
  <si>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</si>
  <si>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</si>
  <si>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</si>
  <si>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</si>
  <si>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</si>
  <si>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</si>
  <si>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</si>
  <si>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</si>
  <si>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</si>
  <si>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</si>
  <si>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</si>
  <si>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</si>
  <si>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</si>
  <si>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</si>
  <si>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</si>
  <si>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</si>
  <si>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</si>
  <si>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</si>
  <si>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</si>
  <si>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</si>
  <si>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</si>
  <si>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</si>
  <si>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</si>
  <si>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</si>
  <si>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</si>
  <si>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</si>
  <si>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</si>
  <si>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</si>
  <si>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</si>
  <si>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</si>
  <si>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</si>
  <si>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</si>
  <si>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</si>
  <si>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</si>
  <si>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</si>
  <si>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</si>
  <si>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</si>
  <si>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</si>
  <si>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</si>
  <si>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</si>
  <si>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</si>
  <si>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</si>
  <si>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</si>
  <si>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</si>
  <si>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</si>
  <si>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</si>
  <si>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</si>
  <si>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</si>
  <si>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</si>
  <si>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</si>
  <si>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</si>
  <si>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</si>
  <si>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</si>
  <si>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</si>
  <si>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</si>
  <si>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</si>
  <si>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</si>
  <si>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</si>
  <si>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</si>
  <si>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</si>
  <si>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</si>
  <si>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</si>
  <si>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</si>
  <si>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</si>
  <si>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</si>
  <si>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</si>
  <si>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</si>
  <si>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</si>
  <si>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</si>
  <si>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</si>
  <si>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</si>
  <si>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</si>
  <si>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</si>
  <si>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</si>
  <si>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</si>
  <si>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</si>
  <si>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</si>
  <si>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</si>
  <si>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</si>
  <si>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</si>
  <si>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</si>
  <si>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</si>
  <si>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</si>
  <si>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</si>
  <si>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</si>
  <si>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</si>
  <si>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</si>
  <si>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</si>
  <si>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</si>
  <si>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</si>
  <si>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</si>
  <si>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</si>
  <si>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</si>
  <si>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</si>
  <si>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</si>
  <si>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</si>
  <si>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</si>
  <si>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</si>
  <si>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</si>
  <si>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</si>
  <si>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</si>
  <si>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</si>
  <si>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</si>
  <si>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</si>
  <si>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</si>
  <si>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</si>
  <si>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</si>
  <si>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</si>
  <si>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</si>
  <si>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</si>
  <si>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</si>
  <si>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</si>
  <si>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</si>
  <si>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</si>
  <si>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</si>
  <si>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</si>
  <si>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</si>
  <si>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</si>
  <si>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</si>
  <si>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</si>
  <si>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</si>
  <si>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</si>
  <si>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</si>
  <si>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</si>
  <si>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</si>
  <si>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</si>
  <si>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</si>
  <si>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</si>
  <si>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</si>
  <si>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</si>
  <si>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</si>
  <si>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</si>
  <si>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</si>
  <si>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</si>
  <si>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</si>
  <si>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</si>
  <si>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</si>
  <si>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</si>
  <si>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</si>
  <si>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</si>
  <si>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</si>
  <si>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</si>
  <si>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</si>
  <si>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</si>
  <si>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</si>
  <si>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</si>
  <si>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</si>
  <si>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</si>
  <si>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</si>
  <si>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</si>
  <si>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</si>
  <si>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</si>
  <si>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</si>
  <si>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</si>
  <si>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</si>
  <si>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</si>
  <si>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</si>
  <si>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</si>
  <si>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</si>
  <si>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</si>
  <si>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</si>
  <si>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</si>
  <si>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</si>
  <si>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</si>
  <si>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</si>
  <si>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</si>
  <si>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</si>
  <si>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</si>
  <si>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</si>
  <si>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</si>
  <si>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</si>
  <si>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</si>
  <si>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</si>
  <si>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</si>
  <si>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</si>
  <si>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</si>
  <si>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</si>
  <si>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</si>
  <si>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</si>
  <si>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</si>
  <si>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</si>
  <si>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</si>
  <si>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</si>
  <si>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</si>
  <si>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</si>
  <si>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</si>
  <si>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</si>
  <si>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</si>
  <si>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</si>
  <si>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</si>
  <si>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</si>
  <si>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</si>
  <si>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</si>
  <si>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</si>
  <si>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</si>
  <si>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</si>
  <si>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</si>
  <si>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</si>
  <si>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</si>
  <si>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</si>
  <si>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</si>
  <si>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</si>
  <si>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</si>
  <si>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</si>
  <si>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</si>
  <si>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</si>
  <si>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</si>
  <si>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</si>
  <si>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</si>
  <si>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</si>
  <si>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</si>
  <si>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</si>
  <si>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</si>
  <si>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</si>
  <si>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</si>
  <si>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</si>
  <si>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</si>
  <si>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</si>
  <si>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</si>
  <si>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</si>
  <si>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</si>
  <si>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</si>
  <si>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</si>
  <si>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</si>
  <si>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</si>
  <si>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</si>
  <si>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</si>
  <si>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</si>
  <si>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</si>
  <si>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</si>
  <si>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</si>
  <si>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</si>
  <si>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</si>
  <si>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</si>
  <si>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</si>
  <si>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</si>
  <si>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</si>
  <si>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</si>
  <si>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</si>
  <si>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</si>
  <si>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</si>
  <si>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</si>
  <si>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</si>
  <si>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</si>
  <si>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</si>
  <si>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</si>
  <si>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</si>
  <si>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</si>
  <si>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</si>
  <si>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</si>
  <si>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</si>
  <si>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</si>
  <si>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</si>
  <si>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</si>
  <si>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</si>
  <si>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</si>
  <si>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</si>
  <si>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</si>
  <si>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</si>
  <si>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</si>
  <si>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</si>
  <si>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</si>
  <si>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</si>
  <si>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</si>
  <si>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</si>
  <si>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</si>
  <si>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</si>
  <si>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</si>
  <si>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</si>
  <si>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</si>
  <si>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</si>
  <si>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</si>
  <si>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</si>
  <si>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</si>
  <si>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</si>
  <si>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</si>
  <si>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</si>
  <si>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</si>
  <si>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</si>
  <si>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</si>
  <si>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</si>
  <si>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</si>
  <si>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</si>
  <si>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</si>
  <si>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</si>
  <si>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</si>
  <si>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</si>
  <si>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</si>
  <si>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</si>
  <si>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</si>
  <si>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</si>
  <si>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</si>
  <si>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</si>
  <si>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</si>
  <si>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</si>
  <si>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</si>
  <si>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</si>
  <si>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</si>
  <si>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</si>
  <si>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</si>
  <si>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</si>
  <si>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</si>
  <si>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</si>
  <si>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</si>
  <si>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</si>
  <si>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</si>
  <si>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</si>
  <si>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</si>
  <si>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</si>
  <si>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</si>
  <si>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</si>
  <si>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</si>
  <si>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</si>
  <si>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</si>
  <si>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</si>
  <si>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</si>
  <si>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</si>
  <si>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</si>
  <si>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</si>
  <si>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</si>
  <si>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</si>
  <si>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</si>
  <si>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</si>
  <si>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</si>
  <si>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</si>
  <si>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</si>
  <si>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</si>
  <si>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</si>
  <si>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</si>
  <si>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</si>
  <si>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</si>
  <si>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</si>
  <si>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</si>
  <si>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</si>
  <si>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</si>
  <si>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</si>
  <si>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</si>
  <si>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</si>
  <si>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</si>
  <si>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</si>
  <si>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</si>
  <si>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</si>
  <si>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</si>
  <si>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</si>
  <si>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</si>
  <si>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</si>
  <si>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</si>
  <si>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</si>
  <si>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</si>
  <si>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</si>
  <si>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</si>
  <si>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</si>
  <si>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</si>
  <si>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</si>
  <si>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</si>
  <si>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</si>
  <si>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</si>
  <si>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</si>
  <si>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</si>
  <si>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</si>
  <si>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</si>
  <si>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</si>
  <si>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</si>
  <si>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</si>
  <si>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</si>
  <si>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</si>
  <si>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</si>
  <si>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</si>
  <si>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</si>
  <si>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</si>
  <si>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</si>
  <si>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</si>
  <si>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</si>
  <si>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</si>
  <si>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</si>
  <si>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</si>
  <si>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</si>
  <si>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</si>
  <si>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</si>
  <si>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</si>
  <si>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</si>
  <si>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</si>
  <si>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</si>
  <si>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</si>
  <si>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</si>
  <si>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</si>
  <si>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</si>
  <si>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</si>
  <si>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</si>
  <si>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</si>
  <si>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</si>
  <si>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</si>
  <si>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</si>
  <si>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</si>
  <si>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</si>
  <si>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</si>
  <si>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</si>
  <si>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</si>
  <si>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</si>
  <si>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</si>
  <si>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</si>
  <si>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</si>
  <si>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</si>
  <si>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</si>
  <si>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</si>
  <si>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</si>
  <si>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</si>
  <si>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</si>
  <si>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</si>
  <si>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</si>
  <si>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</si>
  <si>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</si>
  <si>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</si>
  <si>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</si>
  <si>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</si>
  <si>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</si>
  <si>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</si>
  <si>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</si>
  <si>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</si>
  <si>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</si>
  <si>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</si>
  <si>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</si>
  <si>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</si>
  <si>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</si>
  <si>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</si>
  <si>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</si>
  <si>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</si>
  <si>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</si>
  <si>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</si>
  <si>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</si>
  <si>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</si>
  <si>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</si>
  <si>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</si>
  <si>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</si>
  <si>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</si>
  <si>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</si>
  <si>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</si>
  <si>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</si>
  <si>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</si>
  <si>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</si>
  <si>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</si>
  <si>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</si>
  <si>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</si>
  <si>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</si>
  <si>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</si>
  <si>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</si>
  <si>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</si>
  <si>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</si>
  <si>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</si>
  <si>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</si>
  <si>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</si>
  <si>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</si>
  <si>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</si>
  <si>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</si>
  <si>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</si>
  <si>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</si>
  <si>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</si>
  <si>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</si>
  <si>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</si>
  <si>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</si>
  <si>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</si>
  <si>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</si>
  <si>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</si>
  <si>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</si>
  <si>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</si>
  <si>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</si>
  <si>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</si>
  <si>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</si>
  <si>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</si>
  <si>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</si>
  <si>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</si>
  <si>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</si>
  <si>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</si>
  <si>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</si>
  <si>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</si>
  <si>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</si>
  <si>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</si>
  <si>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</si>
  <si>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</si>
  <si>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</si>
  <si>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</si>
  <si>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</si>
  <si>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</si>
  <si>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</si>
  <si>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</si>
  <si>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</si>
  <si>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</si>
  <si>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</si>
  <si>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</si>
  <si>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</si>
  <si>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</si>
  <si>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</si>
  <si>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</si>
  <si>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</si>
  <si>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</si>
  <si>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</si>
  <si>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</si>
  <si>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</si>
  <si>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</si>
  <si>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</si>
  <si>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</si>
  <si>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</si>
  <si>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</si>
  <si>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</si>
  <si>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</si>
  <si>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</si>
  <si>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</si>
  <si>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</si>
  <si>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</si>
  <si>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</si>
  <si>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</si>
  <si>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</si>
  <si>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</si>
  <si>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</si>
  <si>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</si>
  <si>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</si>
  <si>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</si>
  <si>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</si>
  <si>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</si>
  <si>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</si>
  <si>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</si>
  <si>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</si>
  <si>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</si>
  <si>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</si>
  <si>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</si>
  <si>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</si>
  <si>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</si>
  <si>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</si>
  <si>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</si>
  <si>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</si>
  <si>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</si>
  <si>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</si>
  <si>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</si>
  <si>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</si>
  <si>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</si>
  <si>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</si>
  <si>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</si>
  <si>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</si>
  <si>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</si>
  <si>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</si>
  <si>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</si>
  <si>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</si>
  <si>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</si>
  <si>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</si>
  <si>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</si>
  <si>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</si>
  <si>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</si>
  <si>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</si>
  <si>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</si>
  <si>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</si>
  <si>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</si>
  <si>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</si>
  <si>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</si>
  <si>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</si>
  <si>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</si>
  <si>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</si>
  <si>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</si>
  <si>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</si>
  <si>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</si>
  <si>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</si>
  <si>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</si>
  <si>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</si>
  <si>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</si>
  <si>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</si>
  <si>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</si>
  <si>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</si>
  <si>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</si>
  <si>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</si>
  <si>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</si>
  <si>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</si>
  <si>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</si>
  <si>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</si>
  <si>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</si>
  <si>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</si>
  <si>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</si>
  <si>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</si>
  <si>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</si>
  <si>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</si>
  <si>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</si>
  <si>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</si>
  <si>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</si>
  <si>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</si>
  <si>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</si>
  <si>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</si>
  <si>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</si>
  <si>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</si>
  <si>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</si>
  <si>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</si>
  <si>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</si>
  <si>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</si>
  <si>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</si>
  <si>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</si>
  <si>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</si>
  <si>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</si>
  <si>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</si>
  <si>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</si>
  <si>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</si>
  <si>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</si>
  <si>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</si>
  <si>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</si>
  <si>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</si>
  <si>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</si>
  <si>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</si>
  <si>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</si>
  <si>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</si>
  <si>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</si>
  <si>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</si>
  <si>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</si>
  <si>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</si>
  <si>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</si>
  <si>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</si>
  <si>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</si>
  <si>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</si>
  <si>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</si>
  <si>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</si>
  <si>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</si>
  <si>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</si>
  <si>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</si>
  <si>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</si>
  <si>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</si>
  <si>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</si>
  <si>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</si>
  <si>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</si>
  <si>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</si>
  <si>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</si>
  <si>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</si>
  <si>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</si>
  <si>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</si>
  <si>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</si>
  <si>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</si>
  <si>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</si>
  <si>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</si>
  <si>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</si>
  <si>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</si>
  <si>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</si>
  <si>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</si>
  <si>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</si>
  <si>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</si>
  <si>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</si>
  <si>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</si>
  <si>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</si>
  <si>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</si>
  <si>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</si>
  <si>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</si>
  <si>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</si>
  <si>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</si>
  <si>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</si>
  <si>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</si>
  <si>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</si>
  <si>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</si>
  <si>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</si>
  <si>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</si>
  <si>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</si>
  <si>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</si>
  <si>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</si>
  <si>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</si>
  <si>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</si>
  <si>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</si>
  <si>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</si>
  <si>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</si>
  <si>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</si>
  <si>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</si>
  <si>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</si>
  <si>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</si>
  <si>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</si>
  <si>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</si>
  <si>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</si>
  <si>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</si>
  <si>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</si>
  <si>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</si>
  <si>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</si>
  <si>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</si>
  <si>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</si>
  <si>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</si>
  <si>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</si>
  <si>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</si>
  <si>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</si>
  <si>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</si>
  <si>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</si>
  <si>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</si>
  <si>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</si>
  <si>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</si>
  <si>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</si>
  <si>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</si>
  <si>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</si>
  <si>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</si>
  <si>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</si>
  <si>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</si>
  <si>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</si>
  <si>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</si>
  <si>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</si>
  <si>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</si>
  <si>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</si>
  <si>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</si>
  <si>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</si>
  <si>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</si>
  <si>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</si>
  <si>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</si>
  <si>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</si>
  <si>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</si>
  <si>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</si>
  <si>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</si>
  <si>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</si>
  <si>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</si>
  <si>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</si>
  <si>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</si>
  <si>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</si>
  <si>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</si>
  <si>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</si>
  <si>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</si>
  <si>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</si>
  <si>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</si>
  <si>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</si>
  <si>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</si>
  <si>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</si>
  <si>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</si>
  <si>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</si>
  <si>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</si>
  <si>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</si>
  <si>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</si>
  <si>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</si>
  <si>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</si>
  <si>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</si>
  <si>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</si>
  <si>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</si>
  <si>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</si>
  <si>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</si>
  <si>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</si>
  <si>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</si>
  <si>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</si>
  <si>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</si>
  <si>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</si>
  <si>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</si>
  <si>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</si>
  <si>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</si>
  <si>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</si>
  <si>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</si>
  <si>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</si>
  <si>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</si>
  <si>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</si>
  <si>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</si>
  <si>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</si>
  <si>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</si>
  <si>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</si>
  <si>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</si>
  <si>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</si>
  <si>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</si>
  <si>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</si>
  <si>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</si>
  <si>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</si>
  <si>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</si>
  <si>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</si>
  <si>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</si>
  <si>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</si>
  <si>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</si>
  <si>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</si>
  <si>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</si>
  <si>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</si>
  <si>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</si>
  <si>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</si>
  <si>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</si>
  <si>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</si>
  <si>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</si>
  <si>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</si>
  <si>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</si>
  <si>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</si>
  <si>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</si>
  <si>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</si>
  <si>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</si>
  <si>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</si>
  <si>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</si>
  <si>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</si>
  <si>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</si>
  <si>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</si>
  <si>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</si>
  <si>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</si>
  <si>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</si>
  <si>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</si>
  <si>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</si>
  <si>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</si>
  <si>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</si>
  <si>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</si>
  <si>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</si>
  <si>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</si>
  <si>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</si>
  <si>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</si>
  <si>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</si>
  <si>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</si>
  <si>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</si>
  <si>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</si>
  <si>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</si>
  <si>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</si>
  <si>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</si>
  <si>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</si>
  <si>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</si>
  <si>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</si>
  <si>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</si>
  <si>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</si>
  <si>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</si>
  <si>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</si>
  <si>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</si>
  <si>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</si>
  <si>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</si>
  <si>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</si>
  <si>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</si>
  <si>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</si>
  <si>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</si>
  <si>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</si>
  <si>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</si>
  <si>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</si>
  <si>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</si>
  <si>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</si>
  <si>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</si>
  <si>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</si>
  <si>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</si>
  <si>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</si>
  <si>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</si>
  <si>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</si>
  <si>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</si>
  <si>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</si>
  <si>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</si>
  <si>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</si>
  <si>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</si>
  <si>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</si>
  <si>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</si>
  <si>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</si>
  <si>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</si>
  <si>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</si>
  <si>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</si>
  <si>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</si>
  <si>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</si>
  <si>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</si>
  <si>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</si>
  <si>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</si>
  <si>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</si>
  <si>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</si>
  <si>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</si>
  <si>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</si>
  <si>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</si>
  <si>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</si>
  <si>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</si>
  <si>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</si>
  <si>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</si>
  <si>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</si>
  <si>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</si>
  <si>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</si>
  <si>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</si>
  <si>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</si>
  <si>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</si>
  <si>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</si>
  <si>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</si>
  <si>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</si>
  <si>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</si>
  <si>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</si>
  <si>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</si>
  <si>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</si>
  <si>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</si>
  <si>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</si>
  <si>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</si>
  <si>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</si>
  <si>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</si>
  <si>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</si>
  <si>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</si>
  <si>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</si>
  <si>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</si>
  <si>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</si>
  <si>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</si>
  <si>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</si>
  <si>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</si>
  <si>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</si>
  <si>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</si>
  <si>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</si>
  <si>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</si>
  <si>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</si>
  <si>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</si>
  <si>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</si>
  <si>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</si>
  <si>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</si>
  <si>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</si>
  <si>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</si>
  <si>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</si>
  <si>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</si>
  <si>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</si>
  <si>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</si>
  <si>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</si>
  <si>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</si>
  <si>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</si>
  <si>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</si>
  <si>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</si>
  <si>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</si>
  <si>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</si>
  <si>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</si>
  <si>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</si>
  <si>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</si>
  <si>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</si>
  <si>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</si>
  <si>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</si>
  <si>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</si>
  <si>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</si>
  <si>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</si>
  <si>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</si>
  <si>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</si>
  <si>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</si>
  <si>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</si>
  <si>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</si>
  <si>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</si>
  <si>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</si>
  <si>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</si>
  <si>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</si>
  <si>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</si>
  <si>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</si>
  <si>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</si>
  <si>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</si>
  <si>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</si>
  <si>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</si>
  <si>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</si>
  <si>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</si>
  <si>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</si>
  <si>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</si>
  <si>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</si>
  <si>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</si>
  <si>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</si>
  <si>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</si>
  <si>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</si>
  <si>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</si>
  <si>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</si>
  <si>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</si>
  <si>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</si>
  <si>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</si>
  <si>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</si>
  <si>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</si>
  <si>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</si>
  <si>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</si>
  <si>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</si>
  <si>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</si>
  <si>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</si>
  <si>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</si>
  <si>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</si>
  <si>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</si>
  <si>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</si>
  <si>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</si>
  <si>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</si>
  <si>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</si>
  <si>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</si>
  <si>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</si>
  <si>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</si>
  <si>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</si>
  <si>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</si>
  <si>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</si>
  <si>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</si>
  <si>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</si>
  <si>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</si>
  <si>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</si>
  <si>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</si>
  <si>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</si>
  <si>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</si>
  <si>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</si>
  <si>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</si>
  <si>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</si>
  <si>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</si>
  <si>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</si>
  <si>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</si>
  <si>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</si>
  <si>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</si>
  <si>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</si>
  <si>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</si>
  <si>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</si>
  <si>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</si>
  <si>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</si>
  <si>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</si>
  <si>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</si>
  <si>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</si>
  <si>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</si>
  <si>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</si>
  <si>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</si>
  <si>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</si>
  <si>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</si>
  <si>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</si>
  <si>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</si>
  <si>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</si>
  <si>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</si>
  <si>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</si>
  <si>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</si>
  <si>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</si>
  <si>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</si>
  <si>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</si>
  <si>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</si>
  <si>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</si>
  <si>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</si>
  <si>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</si>
  <si>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</si>
  <si>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</si>
  <si>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</si>
  <si>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</si>
  <si>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</si>
  <si>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</si>
  <si>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</si>
  <si>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</si>
  <si>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</si>
  <si>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</si>
  <si>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</si>
  <si>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</si>
  <si>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</si>
  <si>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</si>
  <si>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</si>
  <si>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</si>
  <si>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</si>
  <si>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</si>
  <si>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</si>
  <si>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</si>
  <si>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</si>
  <si>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</si>
  <si>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</si>
  <si>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</si>
  <si>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</si>
  <si>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</si>
  <si>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</si>
  <si>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</si>
  <si>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</si>
  <si>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</si>
  <si>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</si>
  <si>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</si>
  <si>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</si>
  <si>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</si>
  <si>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</si>
  <si>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</si>
  <si>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</si>
  <si>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</si>
  <si>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</si>
  <si>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</si>
  <si>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</si>
  <si>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</si>
  <si>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</si>
  <si>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</si>
  <si>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</si>
  <si>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</si>
  <si>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</si>
  <si>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</si>
  <si>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</si>
  <si>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</si>
  <si>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</si>
  <si>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</si>
  <si>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</si>
  <si>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</si>
  <si>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</si>
  <si>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</si>
  <si>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</si>
  <si>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</si>
  <si>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</si>
  <si>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</si>
  <si>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</si>
  <si>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</si>
  <si>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</si>
  <si>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</si>
  <si>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</si>
  <si>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</si>
  <si>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</si>
  <si>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</si>
  <si>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</si>
  <si>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</si>
  <si>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</si>
  <si>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</si>
  <si>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</si>
  <si>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</si>
  <si>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</si>
  <si>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</si>
  <si>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</si>
  <si>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</si>
  <si>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</si>
  <si>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</si>
  <si>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</si>
  <si>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</si>
  <si>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</si>
  <si>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</si>
  <si>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</si>
  <si>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</si>
  <si>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</si>
  <si>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</si>
  <si>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</si>
  <si>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</si>
  <si>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</si>
  <si>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</si>
  <si>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</si>
  <si>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</si>
  <si>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</si>
  <si>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</si>
  <si>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</si>
  <si>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</si>
  <si>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</si>
  <si>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</si>
  <si>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</si>
  <si>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</si>
  <si>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</si>
  <si>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</si>
  <si>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</si>
  <si>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</si>
  <si>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</si>
  <si>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</si>
  <si>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</si>
  <si>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</si>
  <si>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</si>
  <si>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</si>
  <si>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</si>
  <si>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</si>
  <si>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</si>
  <si>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</si>
  <si>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</si>
  <si>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</si>
  <si>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</si>
  <si>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</si>
  <si>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</si>
  <si>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</si>
  <si>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</si>
  <si>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</si>
  <si>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</si>
  <si>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</si>
  <si>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</si>
  <si>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</si>
  <si>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</si>
  <si>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</si>
  <si>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</si>
  <si>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</si>
  <si>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</si>
  <si>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</si>
  <si>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</si>
  <si>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</si>
  <si>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</si>
  <si>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</si>
  <si>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</si>
  <si>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</si>
  <si>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</si>
  <si>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</si>
  <si>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</si>
  <si>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</si>
  <si>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</si>
  <si>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</si>
  <si>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</si>
  <si>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</si>
  <si>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</si>
  <si>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</si>
  <si>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</si>
  <si>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</si>
  <si>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</si>
  <si>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</si>
  <si>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</si>
  <si>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</si>
  <si>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</si>
  <si>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</si>
  <si>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</si>
  <si>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</si>
  <si>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</si>
  <si>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</si>
  <si>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</si>
  <si>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</si>
  <si>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</si>
  <si>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</si>
  <si>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</si>
  <si>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</si>
  <si>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</si>
  <si>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</si>
  <si>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</si>
  <si>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</si>
  <si>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</si>
  <si>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</si>
  <si>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</si>
  <si>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</si>
  <si>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</si>
  <si>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</si>
  <si>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</si>
  <si>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</si>
  <si>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</si>
  <si>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</si>
  <si>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</si>
  <si>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</si>
  <si>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</si>
  <si>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</si>
  <si>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</si>
  <si>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</si>
  <si>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</si>
  <si>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</si>
  <si>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</si>
  <si>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</si>
  <si>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</si>
  <si>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</si>
  <si>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</si>
  <si>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</si>
  <si>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</si>
  <si>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</si>
  <si>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</si>
  <si>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</si>
  <si>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</si>
  <si>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</si>
  <si>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</si>
  <si>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</si>
  <si>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</si>
  <si>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</si>
  <si>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</si>
  <si>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</si>
  <si>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</si>
  <si>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</si>
  <si>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</si>
  <si>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</si>
  <si>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</si>
  <si>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</si>
  <si>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</si>
  <si>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</si>
  <si>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</si>
  <si>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</si>
  <si>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</si>
  <si>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</si>
  <si>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</si>
  <si>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</si>
  <si>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</si>
  <si>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</si>
  <si>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</si>
  <si>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</si>
  <si>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</si>
  <si>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</si>
  <si>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</si>
  <si>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</si>
  <si>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</si>
  <si>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</si>
  <si>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</si>
  <si>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</si>
  <si>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</si>
  <si>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</si>
  <si>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</si>
  <si>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</si>
  <si>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</si>
  <si>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</si>
  <si>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</si>
  <si>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</si>
  <si>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</si>
  <si>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</si>
  <si>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</si>
  <si>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</si>
  <si>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</si>
  <si>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</si>
  <si>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</si>
  <si>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</si>
  <si>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</si>
  <si>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</si>
  <si>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</si>
  <si>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</si>
  <si>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</si>
  <si>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</si>
  <si>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</si>
  <si>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</si>
  <si>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</si>
  <si>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</si>
  <si>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</si>
  <si>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</si>
  <si>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</si>
  <si>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</si>
  <si>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</si>
  <si>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</si>
  <si>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</si>
  <si>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</si>
  <si>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</si>
  <si>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</si>
  <si>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</si>
  <si>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</si>
  <si>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</si>
  <si>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</si>
  <si>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</si>
  <si>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</si>
  <si>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</si>
  <si>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</si>
  <si>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</si>
  <si>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</si>
  <si>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</si>
  <si>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</si>
  <si>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</si>
  <si>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</si>
  <si>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</si>
  <si>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</si>
  <si>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</si>
  <si>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</si>
  <si>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</si>
  <si>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</si>
  <si>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</si>
  <si>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</si>
  <si>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</si>
  <si>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</si>
  <si>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</si>
  <si>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</si>
  <si>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</si>
  <si>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</si>
  <si>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</si>
  <si>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</si>
  <si>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</si>
  <si>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</si>
  <si>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</si>
  <si>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</si>
  <si>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</si>
  <si>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</si>
  <si>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</si>
  <si>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</si>
  <si>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</si>
  <si>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</si>
  <si>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</si>
  <si>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</si>
  <si>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</si>
  <si>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</si>
  <si>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</si>
  <si>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</si>
  <si>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</si>
  <si>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</si>
  <si>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</si>
  <si>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</si>
  <si>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</si>
  <si>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</si>
  <si>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</si>
  <si>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</si>
  <si>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</si>
  <si>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</si>
  <si>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</si>
  <si>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</si>
  <si>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</si>
  <si>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</si>
  <si>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</si>
  <si>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</si>
  <si>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</si>
  <si>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</si>
  <si>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</si>
  <si>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</si>
  <si>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</si>
  <si>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</si>
  <si>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</si>
  <si>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</si>
  <si>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</si>
  <si>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</si>
  <si>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</si>
  <si>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</si>
  <si>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</si>
  <si>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</si>
  <si>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</si>
  <si>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</si>
  <si>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</si>
  <si>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</si>
  <si>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</si>
  <si>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</si>
  <si>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</si>
  <si>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</si>
  <si>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</si>
  <si>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</si>
  <si>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</si>
  <si>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</si>
  <si>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</si>
  <si>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</si>
  <si>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</si>
  <si>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</si>
  <si>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</si>
  <si>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</si>
  <si>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</si>
  <si>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</si>
  <si>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</si>
  <si>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</si>
  <si>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</si>
  <si>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</si>
  <si>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</si>
  <si>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</si>
  <si>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</si>
  <si>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</si>
  <si>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</si>
  <si>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</si>
  <si>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</si>
  <si>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</si>
  <si>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</si>
  <si>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</si>
  <si>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</si>
  <si>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</si>
  <si>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</si>
  <si>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</si>
  <si>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</si>
  <si>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</si>
  <si>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</si>
  <si>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</si>
  <si>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</si>
  <si>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</si>
  <si>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</si>
  <si>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</si>
  <si>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</si>
  <si>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</si>
  <si>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</si>
  <si>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</si>
  <si>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</si>
  <si>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</si>
  <si>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</si>
  <si>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</si>
  <si>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</si>
  <si>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</si>
  <si>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</si>
  <si>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</si>
  <si>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</si>
  <si>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</si>
  <si>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</si>
  <si>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</si>
  <si>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</si>
  <si>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</si>
  <si>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</si>
  <si>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</si>
  <si>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</si>
  <si>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</si>
  <si>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</si>
  <si>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</si>
  <si>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</si>
  <si>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</si>
  <si>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</si>
  <si>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</si>
  <si>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</si>
  <si>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</si>
  <si>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</si>
  <si>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</si>
  <si>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</si>
  <si>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</si>
  <si>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</si>
  <si>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</si>
  <si>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</si>
  <si>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</si>
  <si>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</si>
  <si>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</si>
  <si>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</si>
  <si>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</si>
  <si>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</si>
  <si>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</si>
  <si>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</si>
  <si>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</si>
  <si>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</si>
  <si>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</si>
  <si>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</si>
  <si>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</si>
  <si>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</si>
  <si>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</si>
  <si>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</si>
  <si>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</si>
  <si>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</si>
  <si>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</si>
  <si>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</si>
  <si>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</si>
  <si>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</si>
  <si>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</si>
  <si>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</si>
  <si>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</si>
  <si>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</si>
  <si>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</si>
  <si>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</si>
  <si>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</si>
  <si>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</si>
  <si>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</si>
  <si>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</si>
  <si>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</si>
  <si>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</si>
  <si>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</si>
  <si>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</si>
  <si>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</si>
  <si>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</si>
  <si>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</si>
  <si>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</si>
  <si>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</si>
  <si>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</si>
  <si>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</si>
  <si>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</si>
  <si>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</si>
  <si>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</si>
  <si>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</si>
  <si>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</si>
  <si>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</si>
  <si>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</si>
  <si>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</si>
  <si>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</si>
  <si>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</si>
  <si>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</si>
  <si>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</si>
  <si>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</si>
  <si>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</si>
  <si>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</si>
  <si>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</si>
  <si>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</si>
  <si>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</si>
  <si>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</si>
  <si>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</si>
  <si>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</si>
  <si>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</si>
  <si>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</si>
  <si>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</si>
  <si>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</si>
  <si>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</si>
  <si>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</si>
  <si>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</si>
  <si>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</si>
  <si>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</si>
  <si>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</si>
  <si>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</si>
  <si>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</si>
  <si>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</si>
  <si>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</si>
  <si>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</si>
  <si>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</si>
  <si>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</si>
  <si>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</si>
  <si>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</si>
  <si>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</si>
  <si>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</si>
  <si>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</si>
  <si>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</si>
  <si>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</si>
  <si>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</si>
  <si>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</si>
  <si>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</si>
  <si>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</si>
  <si>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</si>
  <si>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</si>
  <si>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</si>
  <si>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</si>
  <si>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</si>
  <si>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</si>
  <si>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</si>
  <si>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</si>
  <si>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</si>
  <si>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</si>
  <si>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</si>
  <si>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</si>
  <si>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</si>
  <si>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</si>
  <si>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</si>
  <si>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</si>
  <si>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</si>
  <si>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</si>
  <si>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</si>
  <si>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</si>
  <si>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</si>
  <si>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</si>
  <si>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</si>
  <si>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</si>
  <si>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</si>
  <si>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</si>
  <si>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</si>
  <si>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</si>
  <si>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</si>
  <si>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</si>
  <si>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</si>
  <si>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</si>
  <si>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</si>
  <si>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</si>
  <si>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</si>
  <si>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</si>
  <si>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</si>
  <si>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</si>
  <si>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</si>
  <si>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</si>
  <si>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</si>
  <si>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</si>
  <si>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</si>
  <si>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</si>
  <si>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</si>
  <si>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</si>
  <si>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</si>
  <si>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</si>
  <si>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</si>
  <si>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</si>
  <si>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</si>
  <si>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</si>
  <si>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</si>
  <si>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</si>
  <si>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</si>
  <si>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</si>
  <si>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</si>
  <si>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</si>
  <si>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</si>
  <si>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</si>
  <si>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</si>
  <si>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</si>
  <si>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</si>
  <si>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</si>
  <si>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</si>
  <si>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</si>
  <si>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</si>
  <si>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</si>
  <si>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</si>
  <si>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</si>
  <si>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</si>
  <si>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</si>
  <si>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</si>
  <si>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</si>
  <si>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</si>
  <si>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</si>
  <si>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</si>
  <si>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</si>
  <si>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</si>
  <si>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</si>
  <si>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</si>
  <si>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</si>
  <si>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</si>
  <si>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</si>
  <si>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</si>
  <si>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</si>
  <si>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</si>
  <si>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</si>
  <si>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</si>
  <si>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</si>
  <si>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</si>
  <si>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</si>
  <si>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</si>
  <si>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</si>
  <si>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</si>
  <si>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</si>
  <si>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</si>
  <si>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</si>
  <si>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</si>
  <si>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</si>
  <si>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</si>
  <si>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</si>
  <si>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</si>
  <si>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</si>
  <si>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</si>
  <si>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</si>
  <si>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</si>
  <si>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</si>
  <si>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</si>
  <si>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</si>
  <si>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</si>
  <si>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</si>
  <si>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</si>
  <si>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</si>
  <si>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</si>
  <si>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</si>
  <si>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</si>
  <si>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</si>
  <si>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</si>
  <si>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</si>
  <si>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</si>
  <si>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</si>
  <si>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</si>
  <si>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</si>
  <si>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</si>
  <si>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</si>
  <si>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</si>
  <si>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</si>
  <si>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</si>
  <si>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</si>
  <si>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</si>
  <si>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</si>
  <si>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</si>
  <si>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</si>
  <si>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</si>
  <si>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</si>
  <si>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</si>
  <si>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</si>
  <si>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</si>
  <si>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</si>
  <si>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</si>
  <si>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</si>
  <si>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</si>
  <si>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</si>
  <si>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</si>
  <si>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</si>
  <si>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</si>
  <si>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</si>
  <si>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</si>
  <si>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</si>
  <si>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</si>
  <si>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</si>
  <si>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</si>
  <si>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</si>
  <si>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</si>
  <si>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</si>
  <si>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</si>
  <si>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</si>
  <si>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</si>
  <si>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</si>
  <si>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</si>
  <si>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</si>
  <si>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</si>
  <si>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</si>
  <si>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</si>
  <si>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</si>
  <si>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</si>
  <si>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</si>
  <si>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</si>
  <si>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</si>
  <si>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</si>
  <si>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</si>
  <si>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</si>
  <si>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</si>
  <si>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</si>
  <si>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</si>
  <si>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</si>
  <si>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</si>
  <si>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</si>
  <si>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</si>
  <si>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</si>
  <si>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</si>
  <si>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</si>
  <si>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</si>
  <si>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</si>
  <si>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</si>
  <si>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</si>
  <si>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</si>
  <si>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</si>
  <si>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</si>
  <si>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</si>
  <si>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</si>
  <si>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</si>
  <si>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</si>
  <si>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</si>
  <si>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</si>
  <si>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</si>
  <si>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</si>
  <si>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</si>
  <si>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</si>
  <si>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</si>
  <si>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</si>
  <si>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</si>
  <si>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</si>
  <si>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</si>
  <si>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</si>
  <si>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</si>
  <si>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</si>
  <si>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</si>
  <si>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</si>
  <si>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</si>
  <si>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</si>
  <si>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</si>
  <si>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</si>
  <si>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</si>
  <si>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</si>
  <si>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</si>
  <si>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</si>
  <si>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</si>
  <si>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</si>
  <si>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</si>
  <si>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</si>
  <si>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</si>
  <si>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</si>
  <si>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</si>
  <si>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</si>
  <si>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</si>
  <si>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</si>
  <si>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</si>
  <si>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</si>
  <si>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</si>
  <si>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</si>
  <si>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</si>
  <si>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</si>
  <si>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</si>
  <si>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</si>
  <si>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</si>
  <si>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</si>
  <si>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</si>
  <si>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</si>
  <si>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</si>
  <si>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</si>
  <si>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</si>
  <si>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</si>
  <si>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</si>
  <si>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</si>
  <si>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</si>
  <si>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</si>
  <si>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</si>
  <si>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</si>
  <si>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</si>
  <si>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</si>
  <si>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</si>
  <si>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</si>
  <si>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</si>
  <si>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</si>
  <si>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</si>
  <si>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</si>
  <si>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</si>
  <si>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</si>
  <si>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</si>
  <si>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</si>
  <si>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</si>
  <si>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</si>
  <si>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</si>
  <si>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</si>
  <si>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</si>
  <si>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</si>
  <si>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</si>
  <si>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</si>
  <si>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</si>
  <si>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</si>
  <si>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</si>
  <si>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</si>
  <si>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</si>
  <si>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</si>
  <si>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</si>
  <si>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</si>
  <si>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</si>
  <si>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</si>
  <si>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</si>
  <si>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</si>
  <si>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</si>
  <si>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</si>
  <si>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</si>
  <si>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</si>
  <si>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</si>
  <si>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</si>
  <si>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</si>
  <si>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</si>
  <si>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</si>
  <si>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</si>
  <si>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</si>
  <si>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</si>
  <si>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</si>
  <si>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</si>
  <si>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</si>
  <si>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</si>
  <si>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</si>
  <si>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</si>
  <si>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</si>
  <si>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</si>
  <si>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</si>
  <si>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</si>
  <si>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</si>
  <si>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</si>
  <si>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</si>
  <si>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</si>
  <si>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</si>
  <si>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</si>
  <si>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</si>
  <si>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</si>
  <si>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</si>
  <si>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</si>
  <si>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</si>
  <si>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</si>
  <si>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</si>
  <si>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</si>
  <si>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</si>
  <si>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</si>
  <si>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</si>
  <si>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</si>
  <si>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</si>
  <si>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</si>
  <si>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</si>
  <si>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</si>
  <si>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</si>
  <si>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</si>
  <si>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</si>
  <si>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</si>
  <si>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</si>
  <si>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</si>
  <si>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</si>
  <si>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</si>
  <si>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</si>
  <si>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</si>
  <si>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</si>
  <si>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</si>
  <si>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</si>
  <si>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</si>
  <si>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</si>
  <si>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</si>
  <si>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</si>
  <si>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</si>
  <si>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</si>
  <si>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</si>
  <si>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</si>
  <si>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</si>
  <si>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</si>
  <si>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</si>
  <si>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</si>
  <si>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</si>
  <si>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</si>
  <si>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</si>
  <si>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</si>
  <si>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</si>
  <si>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</si>
  <si>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</si>
  <si>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</si>
  <si>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</si>
  <si>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</si>
  <si>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</si>
  <si>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</si>
  <si>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</si>
  <si>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</si>
  <si>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</si>
  <si>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</si>
  <si>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</si>
  <si>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</si>
  <si>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</si>
  <si>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</si>
  <si>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</si>
  <si>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</si>
  <si>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</si>
  <si>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</si>
  <si>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</si>
  <si>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</si>
  <si>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</si>
  <si>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</si>
  <si>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</si>
  <si>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</si>
  <si>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</si>
  <si>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</si>
  <si>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</si>
  <si>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</si>
  <si>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</si>
  <si>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</si>
  <si>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</si>
  <si>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</si>
  <si>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</si>
  <si>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</si>
  <si>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</si>
  <si>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</si>
  <si>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</si>
  <si>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</si>
  <si>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</si>
  <si>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</si>
  <si>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</si>
  <si>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</si>
  <si>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</si>
  <si>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</si>
  <si>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</si>
  <si>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</si>
  <si>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</si>
  <si>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</si>
  <si>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</si>
  <si>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</si>
  <si>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</si>
  <si>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</si>
  <si>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</si>
  <si>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</si>
  <si>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</si>
  <si>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</si>
  <si>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</si>
  <si>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</si>
  <si>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</si>
  <si>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</si>
  <si>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</si>
  <si>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</si>
  <si>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</si>
  <si>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</si>
  <si>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</si>
  <si>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</si>
  <si>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</si>
  <si>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</si>
  <si>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</si>
  <si>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</si>
  <si>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</si>
  <si>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</si>
  <si>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</si>
  <si>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</si>
  <si>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</si>
  <si>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</si>
  <si>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</si>
  <si>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</si>
  <si>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</si>
  <si>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</si>
  <si>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</si>
  <si>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</si>
  <si>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</si>
  <si>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</si>
  <si>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</si>
  <si>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</si>
  <si>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</si>
  <si>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</si>
  <si>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</si>
  <si>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</si>
  <si>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</si>
  <si>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</si>
  <si>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</si>
  <si>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</si>
  <si>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</si>
  <si>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</si>
  <si>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</si>
  <si>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</si>
  <si>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</si>
  <si>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</si>
  <si>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</si>
  <si>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</si>
  <si>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</si>
  <si>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</si>
  <si>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</si>
  <si>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</si>
  <si>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</si>
  <si>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</si>
  <si>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</si>
  <si>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</si>
  <si>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</si>
  <si>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</si>
  <si>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</si>
  <si>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</si>
  <si>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</si>
  <si>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</si>
  <si>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</si>
  <si>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</si>
  <si>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</si>
  <si>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</si>
  <si>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</si>
  <si>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</si>
  <si>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</si>
  <si>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</si>
  <si>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</si>
  <si>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</si>
  <si>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</si>
  <si>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</si>
  <si>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</si>
  <si>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</si>
  <si>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</si>
  <si>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</si>
  <si>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</si>
  <si>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</si>
  <si>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</si>
  <si>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</si>
  <si>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</si>
  <si>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</si>
  <si>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</si>
  <si>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</si>
  <si>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</si>
  <si>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</si>
  <si>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</si>
  <si>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</si>
  <si>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</si>
  <si>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</si>
  <si>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</si>
  <si>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</si>
  <si>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</si>
  <si>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</si>
  <si>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</si>
  <si>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</si>
  <si>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</si>
  <si>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</si>
  <si>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</si>
  <si>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</si>
  <si>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</si>
  <si>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</si>
  <si>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</si>
  <si>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</si>
  <si>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</si>
  <si>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</si>
  <si>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</si>
  <si>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</si>
  <si>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</si>
  <si>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</si>
  <si>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</si>
  <si>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</si>
  <si>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</si>
  <si>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</si>
  <si>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</si>
  <si>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</si>
  <si>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</si>
  <si>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</si>
  <si>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</si>
  <si>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</si>
  <si>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</si>
  <si>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</si>
  <si>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</si>
  <si>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</si>
  <si>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</si>
  <si>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</si>
  <si>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</si>
  <si>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</si>
  <si>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</si>
  <si>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</si>
  <si>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</si>
  <si>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</si>
  <si>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</si>
  <si>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</si>
  <si>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</si>
  <si>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</si>
  <si>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</si>
  <si>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</si>
  <si>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</si>
  <si>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</si>
  <si>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</si>
  <si>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</si>
  <si>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</si>
  <si>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</si>
  <si>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</si>
  <si>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</si>
  <si>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</si>
  <si>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</si>
  <si>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</si>
  <si>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</si>
  <si>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</si>
  <si>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</si>
  <si>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</si>
  <si>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</si>
  <si>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</si>
  <si>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</si>
  <si>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</si>
  <si>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</si>
  <si>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</si>
  <si>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</si>
  <si>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</si>
  <si>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</si>
  <si>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</si>
  <si>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</si>
  <si>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</si>
  <si>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</si>
  <si>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</si>
  <si>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</si>
  <si>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</si>
  <si>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</si>
  <si>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</si>
  <si>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</si>
  <si>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</si>
  <si>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</si>
  <si>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</si>
  <si>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</si>
  <si>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</si>
  <si>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</si>
  <si>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</si>
  <si>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</si>
  <si>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</si>
  <si>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</si>
  <si>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</si>
  <si>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</si>
  <si>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</si>
  <si>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</si>
  <si>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</si>
  <si>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</si>
  <si>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</si>
  <si>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</si>
  <si>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</si>
  <si>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</si>
  <si>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</si>
  <si>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</si>
  <si>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</si>
  <si>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</si>
  <si>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</si>
  <si>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</si>
  <si>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</si>
  <si>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</si>
  <si>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</si>
  <si>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</si>
  <si>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</si>
  <si>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</si>
  <si>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</si>
  <si>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</si>
  <si>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</si>
  <si>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</si>
  <si>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</si>
  <si>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</si>
  <si>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</si>
  <si>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</si>
  <si>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</si>
  <si>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</si>
  <si>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</si>
  <si>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</si>
  <si>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</si>
  <si>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</si>
  <si>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</si>
  <si>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</si>
  <si>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</si>
  <si>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</si>
  <si>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</si>
  <si>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</si>
  <si>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</si>
  <si>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</si>
  <si>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</si>
  <si>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</si>
  <si>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</si>
  <si>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</si>
  <si>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</si>
  <si>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</si>
  <si>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</si>
  <si>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</si>
  <si>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</si>
  <si>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</si>
  <si>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</si>
  <si>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</si>
  <si>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</si>
  <si>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</si>
  <si>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</si>
  <si>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</si>
  <si>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</si>
  <si>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</si>
  <si>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</si>
  <si>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</si>
  <si>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</si>
  <si>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</si>
  <si>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</si>
  <si>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</si>
  <si>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</si>
  <si>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</si>
  <si>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</si>
  <si>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</si>
  <si>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</si>
  <si>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</si>
  <si>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</si>
  <si>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</si>
  <si>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</si>
  <si>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</si>
  <si>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</si>
  <si>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</si>
  <si>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</si>
  <si>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</si>
  <si>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</si>
  <si>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</si>
  <si>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</si>
  <si>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</si>
  <si>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</si>
  <si>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</si>
  <si>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</si>
  <si>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</si>
  <si>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</si>
  <si>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</si>
  <si>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</si>
  <si>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</si>
  <si>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</si>
  <si>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</si>
  <si>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</si>
  <si>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</si>
  <si>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</si>
  <si>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</si>
  <si>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</si>
  <si>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</si>
  <si>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</si>
  <si>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</si>
  <si>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</si>
  <si>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</si>
  <si>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</si>
  <si>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</si>
  <si>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</si>
  <si>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</si>
  <si>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</si>
  <si>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</si>
  <si>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</si>
  <si>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</si>
  <si>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</si>
  <si>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</si>
  <si>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</si>
  <si>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</si>
  <si>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</si>
  <si>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</si>
  <si>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</si>
  <si>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</si>
  <si>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</si>
  <si>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</si>
  <si>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</si>
  <si>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</si>
  <si>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</si>
  <si>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</si>
  <si>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</si>
  <si>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</si>
  <si>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</si>
  <si>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</si>
  <si>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</si>
  <si>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</si>
  <si>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</si>
  <si>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</si>
  <si>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</si>
  <si>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</si>
  <si>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</si>
  <si>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</si>
  <si>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</si>
  <si>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</si>
  <si>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</si>
  <si>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</si>
  <si>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</si>
  <si>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</si>
  <si>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</si>
  <si>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</si>
  <si>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</si>
  <si>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</si>
  <si>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</si>
  <si>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</si>
  <si>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</si>
  <si>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</si>
  <si>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</si>
  <si>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</si>
  <si>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</si>
  <si>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</si>
  <si>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</si>
  <si>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</si>
  <si>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</si>
  <si>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</si>
  <si>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</si>
  <si>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</si>
  <si>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</si>
  <si>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</si>
  <si>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</si>
  <si>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</si>
  <si>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</si>
  <si>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</si>
  <si>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</si>
  <si>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</si>
  <si>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</si>
  <si>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</si>
  <si>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</si>
  <si>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</si>
  <si>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</si>
  <si>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</si>
  <si>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</si>
  <si>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</si>
  <si>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</si>
  <si>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</si>
  <si>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</si>
  <si>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</si>
  <si>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</si>
  <si>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</si>
  <si>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</si>
  <si>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</si>
  <si>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</si>
  <si>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</si>
  <si>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</si>
  <si>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</si>
  <si>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</si>
  <si>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</si>
  <si>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</si>
  <si>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</si>
  <si>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</si>
  <si>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</si>
  <si>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</si>
  <si>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</si>
  <si>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</si>
  <si>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</si>
  <si>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</si>
  <si>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</si>
  <si>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</si>
  <si>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</si>
  <si>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</si>
  <si>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</si>
  <si>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</si>
  <si>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</si>
  <si>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</si>
  <si>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</si>
  <si>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</si>
  <si>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</si>
  <si>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</si>
  <si>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</si>
  <si>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</si>
  <si>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</si>
  <si>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</si>
  <si>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</si>
  <si>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</si>
  <si>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</si>
  <si>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</si>
  <si>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</si>
  <si>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</si>
  <si>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</si>
  <si>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</si>
  <si>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</si>
  <si>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</si>
  <si>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</si>
  <si>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</si>
  <si>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</si>
  <si>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</si>
  <si>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</si>
  <si>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</si>
  <si>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</si>
  <si>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</si>
  <si>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</si>
  <si>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</si>
  <si>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</si>
  <si>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</si>
  <si>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</si>
  <si>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</si>
  <si>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</si>
  <si>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</si>
  <si>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</si>
  <si>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</si>
  <si>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</si>
  <si>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</si>
  <si>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</si>
  <si>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</si>
  <si>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</si>
  <si>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</si>
  <si>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</si>
  <si>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</si>
  <si>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</si>
  <si>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</si>
  <si>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</si>
  <si>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</si>
  <si>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</si>
  <si>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</si>
  <si>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</si>
  <si>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</si>
  <si>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</si>
  <si>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</si>
  <si>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</si>
  <si>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</si>
  <si>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</si>
  <si>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</si>
  <si>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</si>
  <si>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</si>
  <si>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</si>
  <si>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</si>
  <si>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</si>
  <si>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</si>
  <si>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</si>
  <si>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</si>
  <si>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</si>
  <si>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</si>
  <si>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</si>
  <si>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</si>
  <si>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</si>
  <si>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</si>
  <si>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</si>
  <si>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</si>
  <si>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</si>
  <si>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</si>
  <si>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</si>
  <si>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</si>
  <si>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</si>
  <si>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</si>
  <si>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</si>
  <si>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</si>
  <si>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</si>
  <si>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</si>
  <si>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</si>
  <si>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</si>
  <si>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</si>
  <si>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</si>
  <si>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</si>
  <si>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</si>
  <si>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</si>
  <si>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</si>
  <si>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</si>
  <si>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</si>
  <si>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</si>
  <si>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</si>
  <si>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</si>
  <si>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</si>
  <si>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</si>
  <si>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</si>
  <si>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</si>
  <si>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</si>
  <si>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</si>
  <si>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</si>
  <si>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</si>
  <si>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</si>
  <si>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</si>
  <si>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</si>
  <si>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</si>
  <si>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</si>
  <si>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</si>
  <si>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</si>
  <si>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</si>
  <si>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</si>
  <si>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</si>
  <si>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</si>
  <si>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</si>
  <si>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</si>
  <si>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</si>
  <si>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</si>
  <si>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</si>
  <si>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</si>
  <si>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</si>
  <si>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</si>
  <si>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</si>
  <si>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</si>
  <si>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</si>
  <si>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</si>
  <si>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</si>
  <si>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</si>
  <si>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</si>
  <si>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</si>
  <si>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</si>
  <si>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</si>
  <si>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</si>
  <si>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</si>
  <si>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</si>
  <si>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</si>
  <si>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</si>
  <si>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</si>
  <si>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</si>
  <si>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</si>
  <si>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</si>
  <si>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</si>
  <si>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</si>
  <si>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</si>
  <si>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</si>
  <si>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</si>
  <si>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</si>
  <si>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</si>
  <si>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</si>
  <si>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</si>
  <si>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</si>
  <si>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</si>
  <si>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</si>
  <si>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</si>
  <si>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</si>
  <si>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</si>
  <si>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</si>
  <si>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</si>
  <si>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</si>
  <si>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</si>
  <si>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</si>
  <si>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</si>
  <si>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</si>
  <si>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</si>
  <si>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</si>
  <si>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</si>
  <si>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</si>
  <si>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</si>
  <si>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</si>
  <si>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</si>
  <si>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</si>
  <si>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</si>
  <si>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</si>
  <si>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</si>
  <si>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</si>
  <si>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</si>
  <si>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</si>
  <si>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</si>
  <si>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</si>
  <si>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</si>
  <si>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</si>
  <si>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</si>
  <si>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</si>
  <si>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</si>
  <si>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</si>
  <si>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</si>
  <si>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</si>
  <si>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</si>
  <si>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</si>
  <si>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</si>
  <si>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</si>
  <si>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</si>
  <si>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</si>
  <si>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</si>
  <si>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</si>
  <si>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</si>
  <si>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</si>
  <si>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</si>
  <si>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</si>
  <si>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</si>
  <si>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</si>
  <si>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</si>
  <si>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</si>
  <si>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</si>
  <si>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</si>
  <si>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</si>
  <si>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</si>
  <si>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</si>
  <si>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</si>
  <si>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</si>
  <si>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</si>
  <si>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</si>
  <si>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</si>
  <si>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</si>
  <si>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</si>
  <si>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</si>
  <si>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</si>
  <si>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</si>
  <si>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</si>
  <si>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</si>
  <si>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</si>
  <si>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</si>
  <si>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</si>
  <si>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</si>
  <si>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</si>
  <si>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</si>
  <si>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</si>
  <si>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</si>
  <si>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</si>
  <si>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</si>
  <si>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</si>
  <si>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</si>
  <si>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</si>
  <si>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</si>
  <si>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</si>
  <si>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</si>
  <si>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</si>
  <si>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</si>
  <si>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</si>
  <si>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</si>
  <si>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</si>
  <si>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</si>
  <si>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</si>
  <si>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</si>
  <si>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</si>
  <si>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</si>
  <si>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</si>
  <si>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</si>
  <si>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</si>
  <si>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</si>
  <si>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</si>
  <si>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</si>
  <si>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</si>
  <si>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</si>
  <si>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</si>
  <si>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</si>
  <si>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</si>
  <si>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</si>
  <si>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</si>
  <si>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</si>
  <si>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</si>
  <si>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</si>
  <si>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</si>
  <si>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</si>
  <si>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</si>
  <si>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</si>
  <si>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</si>
  <si>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</si>
  <si>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</si>
  <si>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</si>
  <si>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</si>
  <si>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</si>
  <si>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</si>
  <si>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</si>
  <si>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</si>
  <si>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</si>
  <si>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</si>
  <si>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</si>
  <si>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</si>
  <si>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</si>
  <si>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</si>
  <si>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</si>
  <si>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</si>
  <si>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</si>
  <si>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</si>
  <si>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</si>
  <si>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</si>
  <si>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</si>
  <si>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</si>
  <si>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</si>
  <si>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</si>
  <si>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</si>
  <si>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</si>
  <si>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</si>
  <si>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</si>
  <si>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</si>
  <si>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</si>
  <si>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</si>
  <si>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</si>
  <si>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</si>
  <si>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</si>
  <si>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</si>
  <si>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</si>
  <si>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</si>
  <si>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</si>
  <si>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</si>
  <si>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</si>
  <si>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</si>
  <si>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</si>
  <si>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</si>
  <si>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</si>
  <si>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</si>
  <si>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</si>
  <si>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</si>
  <si>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</si>
  <si>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</si>
  <si>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</si>
  <si>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</si>
  <si>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</si>
  <si>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</si>
  <si>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</si>
  <si>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</si>
  <si>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</si>
  <si>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</si>
  <si>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</si>
  <si>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</si>
  <si>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</si>
  <si>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</si>
  <si>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</si>
  <si>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</si>
  <si>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</si>
  <si>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</si>
  <si>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</si>
  <si>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</si>
  <si>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</si>
  <si>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</si>
  <si>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</si>
  <si>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</si>
  <si>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</si>
  <si>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</si>
  <si>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</si>
  <si>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</si>
  <si>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</si>
  <si>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</si>
  <si>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</si>
  <si>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</si>
  <si>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</si>
  <si>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</si>
  <si>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</si>
  <si>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</si>
  <si>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</si>
  <si>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</si>
  <si>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</si>
  <si>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</si>
  <si>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</si>
  <si>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</si>
  <si>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</si>
  <si>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</si>
  <si>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</si>
  <si>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</si>
  <si>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</si>
  <si>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</si>
  <si>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</si>
  <si>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</si>
  <si>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</si>
  <si>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</si>
  <si>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</si>
  <si>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</si>
  <si>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</si>
  <si>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</si>
  <si>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</si>
  <si>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</si>
  <si>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</si>
  <si>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</si>
  <si>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</si>
  <si>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</si>
  <si>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</si>
  <si>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</si>
  <si>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</si>
  <si>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</si>
  <si>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</si>
  <si>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</si>
  <si>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</si>
  <si>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</si>
  <si>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</si>
  <si>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</si>
  <si>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</si>
  <si>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</si>
  <si>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</si>
  <si>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</si>
  <si>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</si>
  <si>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</si>
  <si>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</si>
  <si>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</si>
  <si>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</si>
  <si>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</si>
  <si>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</si>
  <si>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</si>
  <si>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</si>
  <si>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</si>
  <si>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</si>
  <si>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</si>
  <si>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</si>
  <si>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</si>
  <si>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</si>
  <si>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</si>
  <si>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</si>
  <si>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</si>
  <si>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</si>
  <si>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</si>
  <si>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</si>
  <si>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</si>
  <si>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</si>
  <si>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</si>
  <si>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</si>
  <si>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</si>
  <si>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</si>
  <si>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</si>
  <si>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</si>
  <si>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</si>
  <si>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</si>
  <si>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</si>
  <si>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</si>
  <si>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</si>
  <si>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</si>
  <si>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</si>
  <si>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</si>
  <si>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</si>
  <si>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</si>
  <si>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</si>
  <si>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</si>
  <si>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</si>
  <si>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</si>
  <si>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</si>
  <si>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</si>
  <si>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</si>
  <si>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</si>
  <si>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</si>
  <si>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</si>
  <si>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</si>
  <si>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</si>
  <si>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</si>
  <si>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</si>
  <si>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</si>
  <si>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</si>
  <si>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</si>
  <si>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</si>
  <si>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</si>
  <si>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</si>
  <si>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</si>
  <si>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</si>
  <si>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</si>
  <si>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</si>
  <si>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</si>
  <si>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</si>
  <si>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</si>
  <si>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</si>
  <si>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</si>
  <si>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</si>
  <si>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</si>
  <si>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</si>
  <si>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</si>
  <si>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</si>
  <si>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</si>
  <si>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</si>
  <si>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</si>
  <si>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</si>
  <si>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</si>
  <si>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</si>
  <si>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</si>
  <si>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</si>
  <si>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</si>
  <si>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</si>
  <si>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</si>
  <si>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</si>
  <si>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</si>
  <si>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</si>
  <si>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</si>
  <si>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</si>
  <si>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</si>
  <si>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</si>
  <si>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</si>
  <si>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</si>
  <si>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</si>
  <si>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</si>
  <si>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</si>
  <si>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</si>
  <si>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</si>
  <si>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</si>
  <si>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</si>
  <si>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</si>
  <si>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</si>
  <si>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</si>
  <si>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</si>
  <si>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</si>
  <si>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</si>
  <si>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</si>
  <si>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</si>
  <si>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</si>
  <si>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</si>
  <si>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</si>
  <si>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</si>
  <si>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</si>
  <si>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</si>
  <si>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</si>
  <si>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</si>
  <si>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</si>
  <si>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</si>
  <si>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</si>
  <si>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</si>
  <si>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</si>
  <si>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</si>
  <si>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</si>
  <si>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</si>
  <si>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</si>
  <si>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</si>
  <si>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</si>
  <si>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</si>
  <si>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</si>
  <si>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</si>
  <si>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</si>
  <si>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</si>
  <si>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</si>
  <si>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</si>
  <si>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</si>
  <si>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</si>
  <si>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</si>
  <si>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</si>
  <si>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</si>
  <si>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</si>
  <si>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</si>
  <si>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</si>
  <si>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</si>
  <si>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</si>
  <si>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</si>
  <si>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</si>
  <si>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</si>
  <si>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</si>
  <si>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</si>
  <si>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</si>
  <si>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</si>
  <si>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</si>
  <si>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</si>
  <si>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</si>
  <si>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</si>
  <si>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</si>
  <si>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</si>
  <si>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</si>
  <si>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</si>
  <si>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</si>
  <si>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</si>
  <si>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</si>
  <si>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</si>
  <si>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</si>
  <si>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</si>
  <si>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</si>
  <si>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</si>
  <si>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</si>
  <si>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</si>
  <si>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</si>
  <si>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</si>
  <si>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</si>
  <si>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</si>
  <si>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</si>
  <si>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</si>
  <si>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</si>
  <si>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</si>
  <si>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</si>
  <si>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</si>
  <si>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</si>
  <si>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</si>
  <si>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</si>
  <si>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</si>
  <si>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</si>
  <si>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</si>
  <si>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</si>
  <si>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</si>
  <si>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</si>
  <si>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</si>
  <si>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</si>
  <si>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</si>
  <si>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</si>
  <si>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</si>
  <si>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</si>
  <si>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</si>
  <si>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</si>
  <si>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</si>
  <si>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</si>
  <si>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</si>
  <si>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</si>
  <si>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</si>
  <si>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</si>
  <si>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</si>
  <si>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</si>
  <si>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</si>
  <si>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</si>
  <si>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</si>
  <si>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</si>
  <si>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</si>
  <si>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</si>
  <si>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</si>
  <si>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</si>
  <si>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</si>
  <si>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</si>
  <si>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</si>
  <si>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</si>
  <si>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</si>
  <si>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</si>
  <si>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</si>
  <si>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</si>
  <si>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</si>
  <si>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</si>
  <si>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</si>
  <si>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</si>
  <si>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</si>
  <si>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</si>
  <si>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</si>
  <si>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</si>
  <si>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</si>
  <si>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</si>
  <si>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</si>
  <si>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</si>
  <si>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</si>
  <si>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</si>
  <si>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</si>
  <si>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</si>
  <si>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</si>
  <si>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</si>
  <si>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</si>
  <si>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</si>
  <si>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</si>
  <si>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</si>
  <si>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</si>
  <si>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</si>
  <si>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</si>
  <si>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</si>
  <si>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</si>
  <si>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</si>
  <si>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</si>
  <si>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</si>
  <si>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</si>
  <si>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</si>
  <si>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</si>
  <si>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</si>
  <si>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</si>
  <si>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</si>
  <si>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</si>
  <si>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</si>
  <si>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</si>
  <si>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</si>
  <si>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</si>
  <si>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</si>
  <si>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</si>
  <si>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NAWW_Lethbridge</t>
  </si>
  <si>
    <t>NAWW_Mandan</t>
  </si>
  <si>
    <t>NAWW_Tryon</t>
  </si>
  <si>
    <t>NAWW_Manhattan</t>
  </si>
  <si>
    <t>NAWW_Lubbock</t>
  </si>
  <si>
    <t>Typic Haploborolls</t>
  </si>
  <si>
    <t>Typic Argiborolls</t>
  </si>
  <si>
    <t>Typic Ustipsaments</t>
  </si>
  <si>
    <t>Cumulic Haplustolls</t>
  </si>
  <si>
    <t>Aridic Paleustolls</t>
  </si>
  <si>
    <t>14 km west of Moora</t>
  </si>
  <si>
    <t>Lethbridge</t>
  </si>
  <si>
    <t>Mandan</t>
  </si>
  <si>
    <t>Tryon</t>
  </si>
  <si>
    <t>Manhattan</t>
  </si>
  <si>
    <t>Lubbock</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</si>
  <si>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</si>
  <si>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</si>
  <si>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</si>
  <si>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</si>
  <si>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</si>
  <si>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</si>
  <si>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</si>
  <si>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</si>
  <si>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</si>
  <si>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</si>
  <si>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</si>
  <si>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</si>
  <si>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</si>
  <si>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</si>
  <si>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</si>
  <si>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</si>
  <si>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</si>
  <si>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</si>
  <si>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</si>
  <si>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</si>
  <si>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</si>
  <si>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</si>
  <si>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</si>
  <si>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</si>
  <si>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</si>
  <si>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</si>
  <si>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</si>
  <si>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</si>
  <si>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</si>
  <si>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</si>
  <si>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</si>
  <si>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</si>
  <si>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</si>
  <si>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</si>
  <si>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</si>
  <si>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</si>
  <si>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</si>
  <si>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</si>
  <si>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</si>
  <si>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</si>
  <si>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</si>
  <si>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</si>
  <si>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</si>
  <si>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</si>
  <si>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</si>
  <si>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</si>
  <si>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</si>
  <si>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</si>
  <si>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</si>
  <si>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</si>
  <si>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</si>
  <si>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</si>
  <si>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</si>
  <si>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</si>
  <si>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</si>
  <si>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</si>
  <si>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</si>
  <si>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</si>
  <si>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</si>
  <si>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</si>
  <si>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</si>
  <si>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</si>
  <si>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</si>
  <si>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</si>
  <si>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</si>
  <si>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</si>
  <si>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</si>
  <si>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</si>
  <si>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</si>
  <si>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</si>
  <si>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</si>
  <si>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</si>
  <si>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</si>
  <si>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</si>
  <si>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</si>
  <si>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</si>
  <si>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</si>
  <si>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</si>
  <si>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</si>
  <si>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</si>
  <si>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</si>
  <si>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</si>
  <si>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</si>
  <si>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</si>
  <si>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Victoria</t>
  </si>
  <si>
    <t>Horsham</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</si>
  <si>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</si>
  <si>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</si>
  <si>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</si>
  <si>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</si>
  <si>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</si>
  <si>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</si>
  <si>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</si>
  <si>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</si>
  <si>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</si>
  <si>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</si>
  <si>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</si>
  <si>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semi-dwarf wheat and standard-height wheat</t>
  </si>
  <si>
    <t>mean</t>
  </si>
  <si>
    <t>Depth of soil</t>
  </si>
  <si>
    <t>semi-arid environment</t>
  </si>
  <si>
    <t>Deep Yellow Sand, Uc5 22</t>
  </si>
  <si>
    <t>Western Australia</t>
  </si>
  <si>
    <t>North American Great Plains</t>
  </si>
  <si>
    <t>Lethbridge silty clay loam</t>
  </si>
  <si>
    <t>Williams loam</t>
  </si>
  <si>
    <t>Valentine fine sand</t>
  </si>
  <si>
    <t>Muir silt loam</t>
  </si>
  <si>
    <t>Olton clay loam</t>
  </si>
  <si>
    <t>20/7/1978</t>
  </si>
  <si>
    <t>21/7/1998</t>
  </si>
  <si>
    <t>WINTER WHEAT RESPONSE TO WATER AND NITROGEN IN THE NORTH AMERICAN GREAT PLAINS*</t>
  </si>
  <si>
    <t>plant residue</t>
  </si>
  <si>
    <t>Spear</t>
  </si>
  <si>
    <t>Dagger</t>
  </si>
  <si>
    <t>Wheat(Spear)</t>
  </si>
  <si>
    <t>Wheat(Dagger)</t>
  </si>
  <si>
    <t>15/10/1976</t>
  </si>
  <si>
    <t>19/10/1976</t>
  </si>
  <si>
    <t>31/5/1994</t>
  </si>
  <si>
    <t>rainfall 459mm, range 203-790mm</t>
  </si>
  <si>
    <t>Column1</t>
  </si>
  <si>
    <t>split-split plot</t>
  </si>
  <si>
    <t>well-watered condition</t>
  </si>
  <si>
    <t>half irrigation</t>
  </si>
  <si>
    <t>dryland (rainfed)</t>
  </si>
  <si>
    <t>No supplemental(rainfed)</t>
  </si>
  <si>
    <t>Half irrigation</t>
  </si>
  <si>
    <t xml:space="preserve">Well-watered </t>
  </si>
  <si>
    <t>lowest level</t>
  </si>
  <si>
    <t>low-intermediate</t>
  </si>
  <si>
    <t>high-intermediate</t>
  </si>
  <si>
    <t>high level</t>
  </si>
  <si>
    <t>Colt(C1)</t>
  </si>
  <si>
    <t>Norstar(C2)</t>
  </si>
  <si>
    <t>Brule(C2)</t>
  </si>
  <si>
    <t>Newton(C2)</t>
  </si>
  <si>
    <t>TAM_101(C2)</t>
  </si>
  <si>
    <t>wheat(Spear) sowing</t>
  </si>
  <si>
    <t>wheat(Dagger) sowing</t>
  </si>
  <si>
    <t>wheat sowing</t>
  </si>
  <si>
    <t>north-south</t>
  </si>
  <si>
    <t>final harvest</t>
  </si>
  <si>
    <t>Colt/Lubbock/85</t>
  </si>
  <si>
    <t>TAM101/Lubbock/85</t>
  </si>
  <si>
    <t>Colt/Lubbock/86</t>
  </si>
  <si>
    <t>TAM101/Lubbock/86</t>
  </si>
  <si>
    <t>Colt/Manhattan/85</t>
  </si>
  <si>
    <t>Brule/Manhattan/85</t>
  </si>
  <si>
    <t>Colt/Tryon/85</t>
  </si>
  <si>
    <t>Brule/Tryon/85</t>
  </si>
  <si>
    <t>Colt/Tryon/86</t>
  </si>
  <si>
    <t>Brule/Tryon/86</t>
  </si>
  <si>
    <t>Colt/Mandan/85</t>
  </si>
  <si>
    <t>Norstar/Mandan/85</t>
  </si>
  <si>
    <t>Colt/Mandan/86</t>
  </si>
  <si>
    <t>Norstar/Mandan/86</t>
  </si>
  <si>
    <t>Colt/Lethbridge/85</t>
  </si>
  <si>
    <t>Norstar/Lethbridge/85</t>
  </si>
  <si>
    <t>Colt/Lethbridge/86</t>
  </si>
  <si>
    <t>Norstar/Lethbridge/86</t>
  </si>
  <si>
    <t>Herbicides+pesticidies</t>
  </si>
  <si>
    <t>according to local best-management practices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</si>
</sst>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0" fontId="0" fillId="15" borderId="0" xfId="0" applyFill="1"/>
    <xf numFmtId="49" fontId="1" fillId="0" borderId="0" xfId="0" applyNumberFormat="1" applyFont="1"/>
    <xf numFmtId="2" fontId="1" fillId="0" borderId="0" xfId="0" applyNumberFormat="1" applyFont="1"/>
    <xf numFmtId="49" fontId="25" fillId="0" borderId="0" xfId="0" applyNumberFormat="1" applyFont="1"/>
    <xf numFmtId="1" fontId="0" fillId="0" borderId="0" xfId="0" quotePrefix="1" applyNumberFormat="1"/>
    <xf numFmtId="165" fontId="26" fillId="0" borderId="0" xfId="0" applyNumberFormat="1" applyFont="1" applyAlignment="1">
      <alignment horizontal="left" vertical="center"/>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0" xfId="0" applyNumberForma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11" headerRowBorderDxfId="610">
  <autoFilter ref="A4:O12"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4" totalsRowShown="0" headerRowDxfId="594">
  <autoFilter ref="A4:N14"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0" totalsRowShown="0" headerRowDxfId="579" dataDxfId="578">
  <autoFilter ref="A4:L10" xr:uid="{506D2BCE-E568-448F-8779-3B54605BBFFE}"/>
  <tableColumns count="12">
    <tableColumn id="2" xr3:uid="{817DDA8A-92BA-4DA3-8B53-3DFFEA724702}" name="weather_station_id" dataDxfId="577"/>
    <tableColumn id="3" xr3:uid="{105BFAB4-F9C1-420A-89F2-3F65625DFAF9}" name="weather_station_name" dataDxfId="576"/>
    <tableColumn id="4" xr3:uid="{468A82B1-C9A9-42AC-A22D-CEC506F1073C}" name="weather_station_site" dataDxfId="575"/>
    <tableColumn id="5" xr3:uid="{E929CA5A-14B9-4E6F-ABE2-2167BF5EFB00}" name="wsta_location_country" dataDxfId="574"/>
    <tableColumn id="6" xr3:uid="{05439B1A-A3FD-4DC6-AC75-47ACE6EA59A0}" name="wsta_loc_2nd_level" dataDxfId="573"/>
    <tableColumn id="7" xr3:uid="{ECAF2EA5-CCAA-44D8-A968-B7DB1470C250}" name="wsta_loc_3rd_level" dataDxfId="572"/>
    <tableColumn id="8" xr3:uid="{3B8E4BB1-E962-4D97-865C-03BCCAB656F2}" name="weather_sta_latitude" dataDxfId="571"/>
    <tableColumn id="9" xr3:uid="{9F6FC6EE-7019-475C-9089-F0C8D04EA9C8}" name="weather_sta_longitude" dataDxfId="570"/>
    <tableColumn id="10" xr3:uid="{F916A068-99DC-4AD3-A24A-CD1581E9DFA5}" name="weather_sta_elevation" dataDxfId="569"/>
    <tableColumn id="11" xr3:uid="{40CDF2DC-C9D1-4F02-9FFA-2D475CE0CD0A}" name="temperature_sensor_ht" dataDxfId="568"/>
    <tableColumn id="12" xr3:uid="{9EFC118F-C92B-404E-9E2D-81A8AC97DFA4}" name="ref_height_windsp_meas" dataDxfId="567"/>
    <tableColumn id="1" xr3:uid="{AB18156E-789C-46E7-8C53-50C09B80A287}" name="ref_height_weather_meas"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65">
  <autoFilter ref="A4:G26"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547">
  <autoFilter ref="A4:H10"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130">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4"/>
    <tableColumn id="10" xr3:uid="{81E80CC1-6AA0-40A9-9815-43B3A3489219}" name="digital_object_identifier" dataDxfId="543"/>
    <tableColumn id="11" xr3:uid="{60601409-1FAD-4AC7-922B-9FCAB142469A}" name="document_link" dataDxfId="542"/>
    <tableColumn id="12" xr3:uid="{A90F2AAB-F02E-43D5-A0C3-5DB13D8110CD}" name="document_name" dataDxfId="541"/>
    <tableColumn id="3" xr3:uid="{0162B803-1CB9-4CC8-BC6F-AF919ABF0F6C}" name="document_type" dataDxfId="540"/>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39">
  <autoFilter ref="A4:O11" xr:uid="{14E9D701-1C4A-4272-8CD2-D69B1CB18D26}"/>
  <tableColumns count="15">
    <tableColumn id="1" xr3:uid="{77579958-6324-4474-9590-F843B0F96336}" name="soil_profile_ID" dataDxfId="538"/>
    <tableColumn id="2" xr3:uid="{C330FE4D-56FF-4BC6-877B-2F1E4D534CC9}" name="soil_classific_system" dataDxfId="537"/>
    <tableColumn id="3" xr3:uid="{3CA4AA88-0DE9-48F6-96F0-1D380B565A78}" name="soil_classification" dataDxfId="536"/>
    <tableColumn id="4" xr3:uid="{0BDB2B97-8CEC-4EDB-A4D3-630DD693C883}" name="soil_drainage_class" dataDxfId="535"/>
    <tableColumn id="5" xr3:uid="{000518D3-FF1D-421E-BB3B-F27B582A32B9}" name="soil_albedo" dataDxfId="534"/>
    <tableColumn id="7" xr3:uid="{6C0E2937-BAFA-4E88-8780-7A14DF6EB968}" name="soil_evaporation_limit" dataDxfId="533"/>
    <tableColumn id="8" xr3:uid="{72EF92FF-0589-4726-949B-9B5F6199AF03}" name="drainage_rate_per_day" dataDxfId="532"/>
    <tableColumn id="9" xr3:uid="{D90EE4A4-65C2-46A9-BEFA-2C33874F07CB}" name="runoff_curve_no_SCS" dataDxfId="531"/>
    <tableColumn id="10" xr3:uid="{5CA31174-E18A-47B5-A091-78947D5A45C1}" name="soil_surface_color" dataDxfId="530"/>
    <tableColumn id="11" xr3:uid="{6F3A24B6-C226-43E2-9C1F-3B83D35E9D96}" name="mineralization_factor" dataDxfId="529"/>
    <tableColumn id="12" xr3:uid="{0F606CA2-DF35-43E2-A5B1-CDC7730A182F}" name="soil_texture" dataDxfId="528"/>
    <tableColumn id="6" xr3:uid="{DE60E23A-1987-4F99-BC7B-33698D7B8693}" name="pH_buffer_determin_meth" dataDxfId="527"/>
    <tableColumn id="13" xr3:uid="{57FBD4B4-7224-49F4-A467-D5247EF5D586}" name="potassium_determ_method" dataDxfId="526"/>
    <tableColumn id="14" xr3:uid="{EFE07593-0E98-43B4-896E-1B776B45642A}" name="phosphorus_determ_method" dataDxfId="525"/>
    <tableColumn id="15" xr3:uid="{82717DAA-5906-4B63-8FE6-E8AB33D19E42}" name="soil_fertility_on_photo" dataDxfId="5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33" totalsRowShown="0" headerRowDxfId="523" dataDxfId="522">
  <autoFilter ref="A4:W33" xr:uid="{B06385CB-7B6E-405F-977A-CBB0D33AB843}"/>
  <tableColumns count="23">
    <tableColumn id="1" xr3:uid="{420F3946-BC67-43CA-B782-26D94576E058}" name="soil_profile_ID" dataDxfId="521"/>
    <tableColumn id="2" xr3:uid="{D22F9DE8-A10E-4FDD-9A31-3CB435AD45E3}" name="soil_layer_top_depth" dataDxfId="520"/>
    <tableColumn id="3" xr3:uid="{1D0A37E2-3D3A-4EF4-BB5D-85D224897D6D}" name="soil_layer_base_depth" dataDxfId="519"/>
    <tableColumn id="4" xr3:uid="{3C291ACF-A5BE-40EE-96E1-4473C04F1261}" name="master_horizon" dataDxfId="518"/>
    <tableColumn id="5" xr3:uid="{CFB3A252-9FA7-4D24-8F3E-D6F4B156CE9B}" name="soil_clay_fraction" dataDxfId="517"/>
    <tableColumn id="10" xr3:uid="{A9847EF9-89CB-48F9-A74F-C28FC55B7224}" name="soil_silt_fraction" dataDxfId="516"/>
    <tableColumn id="11" xr3:uid="{0A0E3603-30C4-45D0-B7C3-8B54DF91C626}" name="soil_sand_fraction" dataDxfId="515"/>
    <tableColumn id="12" xr3:uid="{979A0024-95E2-4F75-BF56-B397DFBE34C8}" name="soil_coarse_fraction" dataDxfId="514"/>
    <tableColumn id="13" xr3:uid="{E29E1973-2CBE-4932-AB19-3AD1CC30466C}" name="soil_organic_C_perc_layr" dataDxfId="513"/>
    <tableColumn id="14" xr3:uid="{A1C91ABA-CDD2-43E3-BE59-3A53D4D99E34}" name="soil_pH_in_water" dataDxfId="512"/>
    <tableColumn id="15" xr3:uid="{335256F5-A30B-4B48-B5F8-0FB4A7984472}" name="soil_bulk_density_moist" dataDxfId="511"/>
    <tableColumn id="17" xr3:uid="{8187424B-3FE9-46C2-AA74-DEE5A05577FE}" name="soil_water_lower_limit" dataDxfId="510"/>
    <tableColumn id="6" xr3:uid="{78525120-83B5-404D-9B53-84D8943FA930}" name="soil_pH_in_buffer" dataDxfId="509"/>
    <tableColumn id="7" xr3:uid="{A448CB62-B180-4C01-B44F-6597B67A0E54}" name="soil_adsorption_coef" dataDxfId="508"/>
    <tableColumn id="8" xr3:uid="{AF066E4C-BDCB-40B6-8498-E2757C289C47}" name="soil_wat_drned_upper_lim" dataDxfId="507"/>
    <tableColumn id="9" xr3:uid="{B8DACA95-BE23-4629-A152-6EF404E9AFA2}" name="soil_water_saturated" dataDxfId="506"/>
    <tableColumn id="16" xr3:uid="{C36A0A80-57C9-453F-B470-D87D3B59DB1F}" name="sat_hydraul_conductivity" dataDxfId="505"/>
    <tableColumn id="18" xr3:uid="{527E9D5B-F065-4EE2-B09D-2CE0D60ACC4B}" name="cation_exchange_capacity" dataDxfId="504"/>
    <tableColumn id="19" xr3:uid="{11CF1384-4FBF-4AB7-B2F6-C1BB4B6E60B0}" name="soil_organic_N_conc" dataDxfId="503"/>
    <tableColumn id="20" xr3:uid="{420267BD-3203-4498-96AE-BD164706E6B8}" name="root_growth_factor_soil" dataDxfId="502"/>
    <tableColumn id="21" xr3:uid="{757972AF-8B8E-433B-BAB0-FB20491A9AC4}" name="soil_water_air_dry" dataDxfId="501"/>
    <tableColumn id="22" xr3:uid="{DC4331B0-1D2E-4ED5-A8B6-850F13D77A6C}" name="NH4soil_kCl" dataDxfId="500"/>
    <tableColumn id="23" xr3:uid="{4ED08F9D-9649-4798-ACFF-38BE2B08512E}" name="nitrate_KCl" dataDxfId="499"/>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8" tableBorderDxfId="497">
  <autoFilter ref="A4:M5" xr:uid="{B43A5523-FDE0-40F3-935F-821A5B79A027}"/>
  <tableColumns count="13">
    <tableColumn id="1" xr3:uid="{F47E75C8-8E51-49B8-85CD-FF758B7B2C18}" name="weather_id" dataDxfId="496">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5"/>
    <tableColumn id="3" xr3:uid="{59266200-B8EF-487E-8CDE-AB1731780BAF}" name="weather_date" dataDxfId="494"/>
    <tableColumn id="11" xr3:uid="{AC29F5BE-B529-438B-A9A4-AFC05050A786}" name="solar_radiation" dataDxfId="493"/>
    <tableColumn id="12" xr3:uid="{A7851DBA-C3CB-440B-8C86-0C0EDD4C0FD9}" name="maximum_temperature" dataDxfId="492"/>
    <tableColumn id="13" xr3:uid="{3D8F893F-E73E-4A13-89CD-F76BE6603B25}" name="minimum_temperature" dataDxfId="491"/>
    <tableColumn id="14" xr3:uid="{EAC7083F-8CD1-4A33-8554-0754968A3507}" name="precipitation" dataDxfId="490"/>
    <tableColumn id="15" xr3:uid="{70D9E659-B779-4E5F-9856-8F710B832D04}" name="wind_speed_daily" dataDxfId="489"/>
    <tableColumn id="17" xr3:uid="{99C4222D-72F5-47E3-A8F2-6BDCF6DDC11C}" name="temperature_dewpoint" dataDxfId="488"/>
    <tableColumn id="18" xr3:uid="{921D17A5-BEB4-4F32-84A1-5926A3B75E03}" name="CO2_conc_atmosphere_daily" dataDxfId="487"/>
    <tableColumn id="4" xr3:uid="{FD54DECF-C936-4DC1-A7EA-DEBDF48F99DD}" name="evaporation_pan" dataDxfId="486"/>
    <tableColumn id="5" xr3:uid="{52CB5CF0-D40E-4C20-BBB6-81DB045D36EC}" name="evapotranspiration_reference" dataDxfId="485"/>
    <tableColumn id="6" xr3:uid="{686DED8D-9B48-4EA2-8A7D-4261D5826E01}" name="realtive_humidity_avg" dataDxfId="48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483">
  <autoFilter ref="A4:AC14" xr:uid="{3C9D2DB6-8981-41D9-B44E-7995A694A6EF}"/>
  <tableColumns count="29">
    <tableColumn id="1" xr3:uid="{71757B2C-B63F-4B79-ACCB-0ADC28FF9B17}" name="experiment_ID" dataDxfId="482"/>
    <tableColumn id="2" xr3:uid="{53BE7058-238E-4EBF-949E-4C3E4806DE51}" name="field_level" dataDxfId="481">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80"/>
    <tableColumn id="12" xr3:uid="{509462E9-1D92-4E4C-BD9B-1FB3533D8F7B}" name="soil_identifier" dataDxfId="479"/>
    <tableColumn id="13" xr3:uid="{663AE94E-684F-419B-998A-C702A847659B}" name="field_name" dataDxfId="478"/>
    <tableColumn id="15" xr3:uid="{ABFE498D-3BCC-4AEF-9A36-C7F613194098}" name="field_id" dataDxfId="477"/>
    <tableColumn id="4" xr3:uid="{2276AD56-A9FB-451E-ACF7-C14D3BB55541}" name="field_country" dataDxfId="476"/>
    <tableColumn id="5" xr3:uid="{F76A86DC-1792-458E-BA24-F39B198170B8}" name="field_sub_country" dataDxfId="475"/>
    <tableColumn id="6" xr3:uid="{F1C90C07-84CE-4772-82F0-2004777BA3D2}" name="field_sub_sub_country" dataDxfId="474"/>
    <tableColumn id="7" xr3:uid="{C88744DC-0440-4F34-BF11-4D2D1572B15B}" name="field_latitude" dataDxfId="473"/>
    <tableColumn id="8" xr3:uid="{7CFCE0D2-E2C0-46D4-BA8E-59590DB62B93}" name="field_longitude" dataDxfId="472"/>
    <tableColumn id="9" xr3:uid="{AF655BF0-6B7A-4D3C-90C6-1F6E1CC0F23C}" name="field_elevation" dataDxfId="471"/>
    <tableColumn id="10" xr3:uid="{2DD9FF6D-7463-4D86-884E-7D0B2628BC03}" name="field_soil_texture" dataDxfId="470"/>
    <tableColumn id="14" xr3:uid="{269CDBA9-EC80-40EC-B67F-A555A282FC1E}" name="field_slope" dataDxfId="469"/>
    <tableColumn id="16" xr3:uid="{F4F42096-F08E-440F-8FD5-02A75EBBD7A5}" name="field_slope_length" dataDxfId="468"/>
    <tableColumn id="17" xr3:uid="{E53CB5BA-D876-45F9-9DC3-A8A6F1C3565C}" name="field_slope_aspect" dataDxfId="467"/>
    <tableColumn id="18" xr3:uid="{12139652-7ECC-4FBB-8973-96AFCBE46B0F}" name="field_area" dataDxfId="466"/>
    <tableColumn id="19" xr3:uid="{38E785D1-1F3A-4EB0-99E6-C90D72AAA805}" name="obstruction_to_sun" dataDxfId="465"/>
    <tableColumn id="20" xr3:uid="{BAA5ABE4-EAC9-4346-8D57-1A1803289A80}" name="field_length_width_ratio" dataDxfId="464"/>
    <tableColumn id="21" xr3:uid="{EDFDFF7E-5EBC-4EFB-828A-9A88C5567280}" name="drainage_type" dataDxfId="463"/>
    <tableColumn id="22" xr3:uid="{0AB962C4-8381-4109-837E-431297BEC757}" name="depth_to_drain" dataDxfId="462"/>
    <tableColumn id="23" xr3:uid="{2268E708-DB74-43BC-AE03-71C6C487A202}" name="drain_spacing" dataDxfId="461"/>
    <tableColumn id="26" xr3:uid="{7F7EED72-90D9-4869-AB2E-FA25BAC15FF4}" name="field_surface_stones" dataDxfId="460"/>
    <tableColumn id="27" xr3:uid="{1D6DC861-1582-4294-8DD9-FCECB54382F9}" name="field_soil_depth" dataDxfId="459"/>
    <tableColumn id="28" xr3:uid="{51F3F793-2684-40B3-A90B-BE0EC8711352}" name="water_table_depth" dataDxfId="458"/>
    <tableColumn id="34" xr3:uid="{27A3F41B-862B-4A9F-B61F-C1753C0BCD6A}" name="wsta_distance" dataDxfId="457"/>
    <tableColumn id="36" xr3:uid="{C0F52D3B-E74C-4CFD-83CB-DA5D5E5651B7}" name="field_history" dataDxfId="456"/>
    <tableColumn id="37" xr3:uid="{4BD14D79-869C-4782-B4FF-1C6B48261321}" name="field_history_duration" dataDxfId="455"/>
    <tableColumn id="38" xr3:uid="{185081C0-2293-4B4E-9929-46EACF4CBCB1}" name="field_notes" dataDxfId="45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9" totalsRowShown="0" headerRowDxfId="453">
  <autoFilter ref="A4:N9" xr:uid="{FE56ED03-3827-4D4B-95D4-C9B25130FFC2}"/>
  <tableColumns count="14">
    <tableColumn id="2" xr3:uid="{E4B89C5A-BCD1-40C8-A0C5-73AFF52367AC}" name="experiment_ID" dataDxfId="452"/>
    <tableColumn id="3" xr3:uid="{2D4DE1A2-C9D5-4709-A96E-1F5BCF57028B}" name="initial_conditions_level" dataDxfId="451">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50"/>
    <tableColumn id="4" xr3:uid="{9259E97D-815E-46E2-A6A6-9506195A9609}" name="residue_nature_prev_crop" dataDxfId="449"/>
    <tableColumn id="5" xr3:uid="{9D195458-51A5-41E1-BEEC-9F897A620974}" name="residue_incorporated" dataDxfId="448"/>
    <tableColumn id="6" xr3:uid="{9D39AEA1-5F0C-4819-B80C-163258319B0A}" name="residue_incorpor_depth" dataDxfId="447"/>
    <tableColumn id="7" xr3:uid="{A33BBD7C-2442-4EE0-9D23-699A079A513D}" name="residue_above_ground_wt" dataDxfId="446"/>
    <tableColumn id="8" xr3:uid="{10D9E02F-C4A1-4813-B13F-75D586D0EE42}" name="residue_moisture_init" dataDxfId="445"/>
    <tableColumn id="9" xr3:uid="{1CF4BE7A-4F6D-498E-8804-E0B27889F27C}" name="residue_N_conc" dataDxfId="444"/>
    <tableColumn id="10" xr3:uid="{79A25CC5-525E-457F-9F6E-EE6E501E4904}" name="residue_P_conc" dataDxfId="443"/>
    <tableColumn id="11" xr3:uid="{255EBFC3-04A8-4652-A60B-1A7F6AE61900}" name="root_wt_previous_crop" dataDxfId="442"/>
    <tableColumn id="12" xr3:uid="{C30CDA9A-9961-4CAC-8044-3258C36CF59B}" name="nodule_wt_previous_crop" dataDxfId="441"/>
    <tableColumn id="13" xr3:uid="{7AFA7382-8E85-472A-ADD6-68511C73C4C4}" name="rhizobia_number" dataDxfId="440"/>
    <tableColumn id="14" xr3:uid="{82B14ADA-ED2F-4258-B760-60AECF2380BD}" name="rhizobia_effectiveness" dataDxfId="439"/>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38">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7"/>
    <tableColumn id="17" xr3:uid="{A66FE8EC-165B-432C-9F83-DCF6149A48C5}" name="soil_analysis_level" dataDxfId="436">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5"/>
    <tableColumn id="4" xr3:uid="{826321F1-3A6A-4CB3-90B2-795ADCCB3DF2}" name="soil_analysis_date" dataDxfId="434"/>
    <tableColumn id="1" xr3:uid="{8CF8C080-6E49-46C9-97F4-3CEE02F64734}" name="soil_analys_meth_pH_buff" dataDxfId="433"/>
    <tableColumn id="5" xr3:uid="{822C635F-CFA7-4F32-B324-CBF875B5B602}" name="soil_anal_meth_P_extract" dataDxfId="432"/>
    <tableColumn id="6" xr3:uid="{86FE5BEF-9FE0-40BE-AC4E-C84590C85051}" name="soil_anal_meth_exch_K" dataDxfId="431"/>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30" dataDxfId="429">
  <autoFilter ref="A4:K5" xr:uid="{7C3F1750-AC69-4213-B59A-E077F022E7D0}"/>
  <tableColumns count="11">
    <tableColumn id="1" xr3:uid="{889454A3-CAA5-460A-B294-0112F82DCF18}" name="experiment_ID" dataDxfId="428"/>
    <tableColumn id="28" xr3:uid="{FA40FA5E-6E53-46CA-BE9D-2D51B659CD0C}" name="soil_analysis_layer_top_depth" dataDxfId="427"/>
    <tableColumn id="29" xr3:uid="{8D68594F-62BC-4E45-B558-B4D7E00F6878}" name="soil_analysis_layer_base_depth" dataDxfId="426"/>
    <tableColumn id="2" xr3:uid="{BB9B1848-596F-4ACD-BFF0-6F413CF43898}" name="soil_bulk_dens_moist" dataDxfId="425"/>
    <tableColumn id="3" xr3:uid="{8BBC2ADA-2011-4E37-A11C-8B32E7590702}" name="pH_in_water" dataDxfId="424"/>
    <tableColumn id="4" xr3:uid="{87F4CF6E-74D2-4807-BB3C-85672D81A06F}" name="pH_in_buffer" dataDxfId="423"/>
    <tableColumn id="5" xr3:uid="{2F92148F-87C0-4D99-8132-86C2CB7891C4}" name="organic_carbon_conc" dataDxfId="422"/>
    <tableColumn id="6" xr3:uid="{A3D13539-E4E8-4670-9F87-5636389F554C}" name="soil_stable_C" dataDxfId="421"/>
    <tableColumn id="7" xr3:uid="{26A36F9A-35C6-408C-B82B-0A549E4F3E40}" name="soil_N_conc_total" dataDxfId="420"/>
    <tableColumn id="8" xr3:uid="{8B0279C2-07D6-4B77-9A24-36B4290735B6}" name="phosphorus_extractable" dataDxfId="419"/>
    <tableColumn id="9" xr3:uid="{D224B653-0C9F-4410-AB6C-B5E58870D904}" name="potassium_exchangeable" dataDxfId="418"/>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7">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6">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5"/>
    <tableColumn id="19" xr3:uid="{FAACFD37-53A0-4E46-A585-62FF593AFAC9}" name="environ_parameter"/>
    <tableColumn id="20" xr3:uid="{E2142BED-A7E8-43B6-87BD-6CF2DB949556}" name="modif_code"/>
    <tableColumn id="21" xr3:uid="{84FFDAE4-D12B-472C-B609-B42CD222BCBF}" name="environ_parameter_value" dataDxfId="414"/>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2" totalsRowShown="0" headerRowDxfId="413">
  <autoFilter ref="A4:N12" xr:uid="{F704A919-35EF-4F9B-B28A-E5C52918070E}"/>
  <tableColumns count="14">
    <tableColumn id="1" xr3:uid="{10241A42-1437-4B05-B9F8-389A5701D989}" name="experiment_ID" dataDxfId="412"/>
    <tableColumn id="2" xr3:uid="{7FB208B7-C0D6-43DB-8D08-A2BEEB39E50C}" name="plot_length" dataDxfId="411"/>
    <tableColumn id="3" xr3:uid="{F1A4547F-1CC5-4358-A67C-70BE8EDF07CA}" name="plot_width" dataDxfId="410"/>
    <tableColumn id="4" xr3:uid="{8ED72938-1EEE-46CA-AC94-12EFB87A7E3B}" name="plot_area" dataDxfId="409"/>
    <tableColumn id="5" xr3:uid="{1594A504-316F-4A3B-8009-6E6ED2C39F01}" name="plot_separation" dataDxfId="408"/>
    <tableColumn id="6" xr3:uid="{8DBD8976-5B2C-4928-8472-8E9725113563}" name="plot_orientation" dataDxfId="407"/>
    <tableColumn id="7" xr3:uid="{D9AEAAA9-430D-4DAA-89B8-4581C7FD545F}" name="plot_harvest_length" dataDxfId="406"/>
    <tableColumn id="8" xr3:uid="{CAD22EE6-C5C6-49D4-9F31-C21C2324743F}" name="plot_harvest_width" dataDxfId="405"/>
    <tableColumn id="9" xr3:uid="{158A0F1C-364B-4012-83B4-CF3D2DB25E71}" name="plot_harvest_area" dataDxfId="404"/>
    <tableColumn id="10" xr3:uid="{673E07B4-20EC-42EA-8397-9E0EDB1957A8}" name="harvest_method_plot" dataDxfId="403"/>
    <tableColumn id="11" xr3:uid="{3BBE1C10-3632-4EE8-9EA3-28072069E906}" name="plot_layout" dataDxfId="402"/>
    <tableColumn id="12" xr3:uid="{72FD167F-39B5-47DC-8F73-428D203378CC}" name="plot_row_number" dataDxfId="401"/>
    <tableColumn id="13" xr3:uid="{9C83DBDB-9B26-4B4C-9E46-813BD1352A8A}" name="plots_relative_to_drains" dataDxfId="400"/>
    <tableColumn id="14" xr3:uid="{082CAF5C-27B5-49B5-9A5E-8F6CEB8CC2C9}" name="plot_harvest_row_number" dataDxfId="399"/>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8" totalsRowShown="0" tableBorderDxfId="398">
  <autoFilter ref="A4:G18" xr:uid="{B5DB3634-6071-440A-ACB7-120C56A8AEB3}"/>
  <tableColumns count="7">
    <tableColumn id="1" xr3:uid="{00BBA329-0850-4C23-A571-D06B2D410C0B}" name="experiment_ID" dataDxfId="397"/>
    <tableColumn id="2" xr3:uid="{D506A502-AD0E-4576-BA4A-9E3749F78E94}" name="cultivar_level" dataDxfId="396">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5"/>
    <tableColumn id="15" xr3:uid="{9A59B5B7-7B68-4F38-96E2-7D080D8BF671}" name="cultivar_name" dataDxfId="394"/>
    <tableColumn id="19" xr3:uid="{7BCD97B1-6DBE-4764-B922-1F2DCDA74217}" name="crop_ident_ICASA" dataDxfId="393"/>
    <tableColumn id="3" xr3:uid="{F318CBD0-FE96-4710-8F26-0E0B167E94FA}" name="crop_intended_use" dataDxfId="392"/>
    <tableColumn id="5" xr3:uid="{A649E60E-E925-4D5E-AC98-32DD6D0E7F63}" name="cultivar_notes" dataDxfId="39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9" totalsRowShown="0" headerRowDxfId="390">
  <autoFilter ref="A4:D9" xr:uid="{77F7C1D0-1B00-4CF4-88BC-0DEC85F953DC}"/>
  <tableColumns count="4">
    <tableColumn id="1" xr3:uid="{064C0C80-9966-4FE5-A358-3B63D88AFD11}" name="experiment_ID" dataDxfId="389"/>
    <tableColumn id="2" xr3:uid="{123A7DAC-8FE9-4397-9658-262487332BF5}" name="tillage_level" dataDxfId="388">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7"/>
    <tableColumn id="8" xr3:uid="{17128E21-52FE-45DB-9580-F437CD0DCDA4}" name="tillage_treatment_notes" dataDxfId="386"/>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6" totalsRowShown="0" headerRowDxfId="385">
  <autoFilter ref="A4:G6" xr:uid="{A3AAB4EA-51D5-47B5-B4D5-27DD724AC1A8}"/>
  <tableColumns count="7">
    <tableColumn id="1" xr3:uid="{BE6134E0-871E-4354-93DF-B7E89DEE2CAA}" name="experiment_ID" dataDxfId="384"/>
    <tableColumn id="3" xr3:uid="{83DC67DB-647C-4BB5-A921-6C5C560E47AE}" name="tillage_level" dataDxfId="383"/>
    <tableColumn id="4" xr3:uid="{4F516FC8-6F60-4C2B-B76A-6924F1007CAB}" name="tillage_operation_name" dataDxfId="382"/>
    <tableColumn id="7" xr3:uid="{3928CA98-0312-43FB-ADE1-32BB25EBED88}" name="tillage_date" dataDxfId="381"/>
    <tableColumn id="8" xr3:uid="{345978E8-7B1B-4AA2-A869-FD46316EC7C9}" name="tillage_implement" dataDxfId="380"/>
    <tableColumn id="9" xr3:uid="{68205519-7C8B-4DCD-9BD5-BD4F1041DA5E}" name="tillage_operations_depth" dataDxfId="379"/>
    <tableColumn id="2" xr3:uid="{3283F14A-08FF-42F2-807E-814D7B436261}" name="tillage_operations_notes" dataDxfId="378"/>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9" totalsRowShown="0" headerRowDxfId="377">
  <autoFilter ref="A4:O19" xr:uid="{DBCC93B0-4D79-472C-B995-C493E7EC6DC1}"/>
  <tableColumns count="15">
    <tableColumn id="1" xr3:uid="{4FCE37D5-7DAD-4580-885E-2A24AFCAFB23}" name="experiment_ID" dataDxfId="376"/>
    <tableColumn id="3" xr3:uid="{22DEE118-9F6A-48CB-871A-84D7BFF31B8B}" name="planting_level" dataDxfId="375">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4"/>
    <tableColumn id="28" xr3:uid="{999D169E-1EBA-4C31-BDEE-38C7D334CC7D}" name="planting_date" dataDxfId="373"/>
    <tableColumn id="29" xr3:uid="{F8697C7E-5C68-4D3F-9F99-56AA239618FE}" name="plant_pop_at_planting" dataDxfId="372"/>
    <tableColumn id="30" xr3:uid="{C21DA1A1-6B9B-4126-AB49-F9C289146363}" name="planting_material" dataDxfId="371"/>
    <tableColumn id="31" xr3:uid="{93B796FB-A950-4835-BAD7-B99108EBCF60}" name="planting_distribution" dataDxfId="370"/>
    <tableColumn id="32" xr3:uid="{852D630D-16D3-409E-9EA4-5EB47C041BFA}" name="planting_depth" dataDxfId="369"/>
    <tableColumn id="33" xr3:uid="{CC1B8D6E-15BC-4133-9CC9-27EC36479076}" name="planting_material_weight" dataDxfId="368"/>
    <tableColumn id="34" xr3:uid="{EA5935E4-D663-4ED2-9086-7F8CC96E47C0}" name="germination" dataDxfId="367"/>
    <tableColumn id="35" xr3:uid="{3A1EBD13-440C-4713-BDDA-620D23D50CC9}" name="planting_notes" dataDxfId="366"/>
    <tableColumn id="2" xr3:uid="{711578A9-8AB9-463F-A61D-6F4D1254A2CD}" name="emergence_date" dataDxfId="365"/>
    <tableColumn id="4" xr3:uid="{E0198DD6-D522-49D5-BBA5-DB5007F0CB3C}" name="plant_pop_at_emergence" dataDxfId="364"/>
    <tableColumn id="5" xr3:uid="{F74B739F-B6E1-4F30-AF85-22E88F5CF787}" name="row_spacing" dataDxfId="363"/>
    <tableColumn id="6" xr3:uid="{7771BBA3-A06A-4654-AB04-FFB262BA6F8F}" name="row_direction" dataDxfId="362"/>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F14" totalsRowShown="0" headerRowDxfId="361">
  <autoFilter ref="A4:F14" xr:uid="{77F7C1D0-1B00-4CF4-88BC-0DEC85F953DC}"/>
  <tableColumns count="6">
    <tableColumn id="1" xr3:uid="{A156CDB4-CA1C-46B2-9A28-F2884AC5D92D}" name="experiment_ID" dataDxfId="360"/>
    <tableColumn id="2" xr3:uid="{ACD08E62-9057-49A7-9EA3-EE0BA19976E3}" name="irrigation_level" dataDxfId="359">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8"/>
    <tableColumn id="6" xr3:uid="{22FD20B3-53D9-43B5-A650-6EFE4BBB9AEE}" name="irrig_applied" dataDxfId="357"/>
    <tableColumn id="4" xr3:uid="{064213CE-0408-4414-81B4-7C758038E3D5}" name="irrigation_notes" dataDxfId="356"/>
    <tableColumn id="5" xr3:uid="{908B4851-2421-40BB-99AE-B469D6A37B98}" name="Column1" dataDxfId="35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9" totalsRowShown="0" headerRowDxfId="354" dataDxfId="353">
  <autoFilter ref="A4:F9" xr:uid="{A3AAB4EA-51D5-47B5-B4D5-27DD724AC1A8}"/>
  <tableColumns count="6">
    <tableColumn id="1" xr3:uid="{C45E9A7C-2CC6-4576-81A1-EE90CF2C42FA}" name="experiment_ID" dataDxfId="352"/>
    <tableColumn id="3" xr3:uid="{A9243036-F39E-4AF0-B13D-DD0803C7FA54}" name="irrigation_level" dataDxfId="351"/>
    <tableColumn id="17" xr3:uid="{FA25899C-5D99-4977-927E-9CAA9CF77D25}" name="irrigation_operation_name" dataDxfId="350"/>
    <tableColumn id="2" xr3:uid="{3E4B3DA5-9F7B-4B6E-A91A-6C3928BCAFA8}" name="irrigation_date" dataDxfId="349"/>
    <tableColumn id="4" xr3:uid="{6B2B59A8-279C-438A-8F42-4FDD583B2666}" name="irrigation_operation" dataDxfId="348"/>
    <tableColumn id="5" xr3:uid="{DEAECE4B-5F6B-4C05-9A26-338D1D652A11}" name="irrig_amount_depth" dataDxfId="34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46">
  <autoFilter ref="A4:E6" xr:uid="{77F7C1D0-1B00-4CF4-88BC-0DEC85F953DC}"/>
  <tableColumns count="5">
    <tableColumn id="1" xr3:uid="{1C67C35E-E90B-4AC3-A63C-3865AA7F946D}" name="experiment_ID" dataDxfId="345"/>
    <tableColumn id="2" xr3:uid="{EE8EF69A-A40F-4852-B647-5BC9CFBA1BA7}" name="org_materials_applic_lev" dataDxfId="344">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3"/>
    <tableColumn id="9" xr3:uid="{ACFCF9CD-6197-4300-A3C5-75775B372222}" name="org_material_applic_tot" dataDxfId="342"/>
    <tableColumn id="3" xr3:uid="{12F541B9-0E79-44B0-B295-3382406840B2}" name="org_material_notes" dataDxfId="34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0" dataDxfId="339">
  <autoFilter ref="A4:K5" xr:uid="{7C3F1750-AC69-4213-B59A-E077F022E7D0}"/>
  <tableColumns count="11">
    <tableColumn id="1" xr3:uid="{1B26D61E-FE2D-4AC4-A912-D367EB1E1265}" name="experiment_ID" dataDxfId="338"/>
    <tableColumn id="3" xr3:uid="{735E5EED-69EC-45F6-A5E3-D217D11FC4AE}" name="org_materials_applic_lev" dataDxfId="337"/>
    <tableColumn id="2" xr3:uid="{067DB045-F705-42C5-B755-9601CC596A0A}" name="organic_material_applic_date" dataDxfId="336"/>
    <tableColumn id="15" xr3:uid="{AC211CA4-4C6A-46E8-9A7C-7A3B618E998D}" name="organic_material" dataDxfId="335"/>
    <tableColumn id="17" xr3:uid="{DA53AF3E-3BC9-4137-A3FB-F8A5C34EED15}" name="org_material_appl_depth" dataDxfId="334"/>
    <tableColumn id="18" xr3:uid="{97072A05-F46B-4D37-B431-F8762A356ACB}" name="org_material_incorp_perc" dataDxfId="333"/>
    <tableColumn id="19" xr3:uid="{4C260044-6455-43DD-A1C0-1B1E9D76C07F}" name="org_material_applic_amnt" dataDxfId="332"/>
    <tableColumn id="20" xr3:uid="{9AD9E87C-C967-47B7-96A3-1DD8F7D722C2}" name="org_matter_moisture_conc" dataDxfId="331"/>
    <tableColumn id="21" xr3:uid="{D996A876-B860-421D-B47F-0CD2A22209C6}" name="org_matter_carbon_conc" dataDxfId="330"/>
    <tableColumn id="22" xr3:uid="{332AC063-69DF-472F-A702-1A671673AE59}" name="organic_material_N_conc" dataDxfId="329"/>
    <tableColumn id="23" xr3:uid="{6F1E195B-40F9-4C8D-878A-871BE3D660DC}" name="org_material_applic_notes" dataDxfId="328"/>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9" totalsRowShown="0" headerRowDxfId="327">
  <autoFilter ref="A4:G19" xr:uid="{DB9EB374-C541-4A85-ADC8-845A320AB264}"/>
  <tableColumns count="7">
    <tableColumn id="1" xr3:uid="{79B5E9CA-7C90-4CFF-B479-128C58B71009}" name="experiment_ID" dataDxfId="326"/>
    <tableColumn id="2" xr3:uid="{E5917133-2C12-452F-942D-E4260F14FC8F}" name="fertilizer_level" dataDxfId="325">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4"/>
    <tableColumn id="3" xr3:uid="{4849280E-6464-44DA-A745-B5BAC6FF6559}" name="fert_applied" dataDxfId="323"/>
    <tableColumn id="4" xr3:uid="{C4B7560B-56F2-4333-9583-24D9DB57137E}" name="fert_#_tot" dataDxfId="322"/>
    <tableColumn id="5" xr3:uid="{AED1EB50-299C-48F8-A961-521C6C722AD7}" name="fertilizer_season" dataDxfId="321"/>
    <tableColumn id="18" xr3:uid="{D578DCB9-0986-4424-B3AD-4D2F7F3F3804}" name="fertilizer_notes" dataDxfId="320"/>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4" totalsRowShown="0" headerRowDxfId="319">
  <autoFilter ref="A4:X24" xr:uid="{7C3F1750-AC69-4213-B59A-E077F022E7D0}"/>
  <tableColumns count="24">
    <tableColumn id="1" xr3:uid="{86BB556E-921D-459C-95EB-7E01C208482F}" name="experiment_ID" dataDxfId="318"/>
    <tableColumn id="3" xr3:uid="{206AB09C-68CA-4358-98A9-735CEACC74EA}" name="fertilizer_level" dataDxfId="317"/>
    <tableColumn id="28" xr3:uid="{AD29869F-1EFC-4B76-A913-C4192F975B24}" name="fertiliz_app_name" dataDxfId="316"/>
    <tableColumn id="29" xr3:uid="{13C30E9D-D629-4447-B465-23BAF14ADA10}" name="fertilization_date" dataDxfId="315"/>
    <tableColumn id="30" xr3:uid="{A709DAC8-57BE-4DC1-AFDD-C9A35CE94D2E}" name="fertilizer_material" dataDxfId="314"/>
    <tableColumn id="31" xr3:uid="{92A4398B-E281-48AF-8282-1181B058ED7A}" name="fertilizer_applic_method" dataDxfId="313"/>
    <tableColumn id="32" xr3:uid="{94BBBA5A-DF59-45F4-BFBB-A0BA6FE2268E}" name="application_depth_fert" dataDxfId="312"/>
    <tableColumn id="33" xr3:uid="{BCED6F27-DAE7-4EC5-9872-8862E9462381}" name="fertilizer_total_amount" dataDxfId="311"/>
    <tableColumn id="34" xr3:uid="{114F6E6A-5050-462D-8166-BD138F9F9653}" name="N_in_applied_fertilizer" dataDxfId="310"/>
    <tableColumn id="35" xr3:uid="{1CC15F09-7DD6-4EE5-99EA-065B4DCE45CC}" name="NO3_applied_fertilizer" dataDxfId="309"/>
    <tableColumn id="36" xr3:uid="{204AE436-750C-44E7-871C-D3F3AAB01B23}" name="NH4_applied_fertilizer" dataDxfId="308"/>
    <tableColumn id="37" xr3:uid="{F628C0D7-E91C-47F5-B8F2-ED2C86832711}" name="Urea_applied_fertilizer" dataDxfId="307"/>
    <tableColumn id="38" xr3:uid="{F155F9AB-013A-4D6F-B8A2-9D317C5F0BC9}" name="phosphorus_applied_fert" dataDxfId="306"/>
    <tableColumn id="39" xr3:uid="{A00DD634-3309-49CF-B590-8632957F980D}" name="fertilizer_K_applied" dataDxfId="305"/>
    <tableColumn id="40" xr3:uid="{074C0D25-C0C6-4010-8772-475123F63D81}" name="B_in_applied_fertilizer" dataDxfId="304"/>
    <tableColumn id="41" xr3:uid="{48D6EF16-3473-4DBE-BE03-23F730D215C8}" name="Ca_in_applied_fertilizer" dataDxfId="303"/>
    <tableColumn id="42" xr3:uid="{44E13A7D-FE24-42B7-91A9-FB5798EC2324}" name="Fe_in_applied_fertilizer" dataDxfId="302"/>
    <tableColumn id="43" xr3:uid="{292C46D3-AC1C-4F18-951B-A076D6F88868}" name="Mg_in_applied_fertilizer" dataDxfId="301"/>
    <tableColumn id="44" xr3:uid="{90CE11FB-1254-4DFD-93CA-8759263A6132}" name="Mn_in_applied_fertilizer" dataDxfId="300"/>
    <tableColumn id="45" xr3:uid="{27972042-D338-4A32-ABA1-1563C01C04E3}" name="S_in_applied_fertilizer" dataDxfId="299"/>
    <tableColumn id="46" xr3:uid="{61529952-8942-4A28-9AEA-A7460A674A65}" name="Zn_in_applied_fertilizer" dataDxfId="298"/>
    <tableColumn id="2" xr3:uid="{A9638481-95DC-4E58-86DD-251DD647A655}" name="fertiliz_code_other_elem" dataDxfId="297"/>
    <tableColumn id="4" xr3:uid="{D4E8CB31-15D0-4D05-BDCC-D97F97A13922}" name="other_elements_appl_fert" dataDxfId="296"/>
    <tableColumn id="5" xr3:uid="{1E2DAE40-5ABF-409E-AD1C-3FE3C44178FC}" name="fertilizer_applic_notes" dataDxfId="29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1" totalsRowShown="0" headerRowDxfId="294">
  <autoFilter ref="A4:D11" xr:uid="{77F7C1D0-1B00-4CF4-88BC-0DEC85F953DC}"/>
  <tableColumns count="4">
    <tableColumn id="1" xr3:uid="{481EB051-4328-42CD-9B7E-1B5D371B11E8}" name="experiment_ID"/>
    <tableColumn id="2" xr3:uid="{C5E0F8D4-0AC1-43CD-9963-49F39C522011}" name="chemical_applic_level" dataDxfId="29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2"/>
    <tableColumn id="5" xr3:uid="{624A44F9-1748-4F9C-B889-3E56A5138C2F}" name="chemicals_notes" dataDxfId="291"/>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90">
  <autoFilter ref="A4:I26" xr:uid="{A3AAB4EA-51D5-47B5-B4D5-27DD724AC1A8}"/>
  <tableColumns count="9">
    <tableColumn id="1" xr3:uid="{4571FE7C-A5B1-42E7-A10D-B8C517E57329}" name="experiment_ID" dataDxfId="289"/>
    <tableColumn id="3" xr3:uid="{BEABF4E5-DBFA-48F5-BB68-85D07F2CA2AB}" name="chemical_applic_level" dataDxfId="288"/>
    <tableColumn id="2" xr3:uid="{50DA79F1-F284-4570-9FB1-C3BC391D78BE}" name="chemical_applic_date" dataDxfId="287"/>
    <tableColumn id="58" xr3:uid="{C79458F4-3537-4566-904E-D8A043733DB0}" name="chemical_applic_material" dataDxfId="286"/>
    <tableColumn id="59" xr3:uid="{CCA4B20F-9527-4113-8222-410CBDBBD014}" name="chemical_applic_method" dataDxfId="285"/>
    <tableColumn id="60" xr3:uid="{641D8B7E-2821-4F98-BB3F-EDF8B15FCBD0}" name="application_depth_chem" dataDxfId="284"/>
    <tableColumn id="61" xr3:uid="{E6AD654A-BF7C-458B-8DA7-8EDA1ECF0B05}" name="chemical_applic_amount" dataDxfId="283"/>
    <tableColumn id="62" xr3:uid="{75C36578-C365-4137-B226-932D34495025}" name="chemical_applic_target" dataDxfId="282"/>
    <tableColumn id="4" xr3:uid="{2615844A-BA4F-4DDE-8082-F04DEAEC56AD}" name="chemical_applic_notes" dataDxfId="281"/>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0">
  <autoFilter ref="A4:I5" xr:uid="{B5DB3634-6071-440A-ACB7-120C56A8AEB3}"/>
  <tableColumns count="9">
    <tableColumn id="1" xr3:uid="{CDFFD694-37EA-4136-8B38-531C383330E7}" name="experiment_ID" dataDxfId="279"/>
    <tableColumn id="2" xr3:uid="{2FB7DA15-597F-4D99-A03A-EB00DFC63A8F}" name="mulch_level" dataDxfId="278">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7"/>
    <tableColumn id="15" xr3:uid="{9F041F40-0402-41AC-A0A8-74BFC7D48534}" name="mulch_applic_date" dataDxfId="276"/>
    <tableColumn id="19" xr3:uid="{1B708BC0-AF1C-4D64-94BF-A0B90E96A46A}" name="mulch_removal_date" dataDxfId="275"/>
    <tableColumn id="3" xr3:uid="{1E721FBB-5A34-4090-973D-8DFAACB9EAD2}" name="mulch_type" dataDxfId="274"/>
    <tableColumn id="4" xr3:uid="{45625963-AB56-40A4-9BDA-CC78681D5F09}" name="mulch_type_remove" dataDxfId="273"/>
    <tableColumn id="5" xr3:uid="{5D638432-9BB8-454C-AD81-0E3474E718D3}" name="mulch_cover_fraction" dataDxfId="272"/>
    <tableColumn id="6" xr3:uid="{F46B062A-6E3F-4DB0-A49C-D6D37D611AFD}" name="mulch_level_notes" dataDxfId="27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29" totalsRowShown="0" headerRowDxfId="270">
  <autoFilter ref="A4:D29"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269">
  <autoFilter ref="A4:J9" xr:uid="{F334BE32-25D5-43AD-A28D-6595D81A11E8}"/>
  <tableColumns count="10">
    <tableColumn id="1" xr3:uid="{229B1FAB-E450-4755-81F8-05415EA5CEDA}" name="experiment_ID" dataDxfId="268"/>
    <tableColumn id="3" xr3:uid="{7BB2A383-5548-45FF-AD53-869BFDA02149}" name="harvest_operations_level" dataDxfId="267"/>
    <tableColumn id="18" xr3:uid="{D2B8CE1F-F1E5-41FA-B06C-5289CBDACD1E}" name="harvest_operations_date" dataDxfId="266"/>
    <tableColumn id="20" xr3:uid="{6DB3DD3A-82FE-4613-8C62-05FC810C64C2}" name="harvest_operat_component" dataDxfId="265"/>
    <tableColumn id="21" xr3:uid="{A15B1384-30E2-4551-86F9-A2AB53A46E12}" name="harvest_method" dataDxfId="264"/>
    <tableColumn id="2" xr3:uid="{7DF04191-64DE-427B-8CFB-9D1F8602418A}" name="harvest_stage" dataDxfId="263"/>
    <tableColumn id="4" xr3:uid="{FBCD518C-C103-417F-A584-74DC40BCEC7C}" name="harv_operat_main_product" dataDxfId="262"/>
    <tableColumn id="5" xr3:uid="{9FC54403-06C1-4846-9082-480589D3F591}" name="harv_operation_byproduct" dataDxfId="261"/>
    <tableColumn id="6" xr3:uid="{E8E7FD42-484D-4819-9DAC-925E004EB8EA}" name="harv_operat_size_categor" dataDxfId="260"/>
    <tableColumn id="7" xr3:uid="{72A52620-5DAA-4D25-8565-C9D0CDCCB3CA}" name="harvest_operations_notes" dataDxfId="25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58" dataDxfId="257">
  <autoFilter ref="A4:Q23" xr:uid="{418326F8-391B-45E0-97BB-D948CCE1E8D3}"/>
  <tableColumns count="17">
    <tableColumn id="1" xr3:uid="{E3E3835B-ED22-4E2F-B31F-E7780ABB0DD6}" name="experiment_ID" dataDxfId="256"/>
    <tableColumn id="2" xr3:uid="{DDC4028D-51F9-4B05-A591-AC7BCE40287E}" name="treatment_number" dataDxfId="255">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4"/>
    <tableColumn id="4" xr3:uid="{723AF5B3-C8B4-48EE-A56A-56495723F770}" name="genotype_level_number" dataDxfId="253"/>
    <tableColumn id="5" xr3:uid="{B7E65C1A-5FED-45C6-A1B4-66394B6B10BC}" name="field_level" dataDxfId="252"/>
    <tableColumn id="6" xr3:uid="{0288AF23-3B4F-46D7-96E5-F2836716E890}" name="soil_analysis_level" dataDxfId="251"/>
    <tableColumn id="7" xr3:uid="{A99E7C02-2ECD-4115-9A68-7A5F32B4933B}" name="initial_conditions_level" dataDxfId="250"/>
    <tableColumn id="8" xr3:uid="{A6356408-09C3-4F4F-8609-DA47BF128A5D}" name="planting_level" dataDxfId="249"/>
    <tableColumn id="9" xr3:uid="{2E44F29B-0789-488A-ADD7-E812928A8FF7}" name="irrigation_level" dataDxfId="248"/>
    <tableColumn id="10" xr3:uid="{9377009E-FE92-4471-9F35-B769CDEA0EAE}" name="fertilizer_level" dataDxfId="247"/>
    <tableColumn id="11" xr3:uid="{1E208BA1-C1F0-4711-B7A8-FA4F39726875}" name="org_materials_applic_lev" dataDxfId="246"/>
    <tableColumn id="12" xr3:uid="{5F3C3085-2F26-411A-8530-A0FA0F9C5194}" name="chemical_applic_level" dataDxfId="245"/>
    <tableColumn id="13" xr3:uid="{24D68267-41D3-4A56-B9DC-B15ADCED41A5}" name="tillage_level" dataDxfId="244"/>
    <tableColumn id="14" xr3:uid="{8F54013B-D171-4C0F-97DC-A5D64DFD69B2}" name="environmental_modif_lev" dataDxfId="243"/>
    <tableColumn id="15" xr3:uid="{609E5842-0963-47EC-A6A4-2747D5256F59}" name="harvest_operations_level" dataDxfId="242"/>
    <tableColumn id="16" xr3:uid="{E740A0BB-530D-4FF2-B895-8DB8AF948E78}" name="mulch_level" dataDxfId="241"/>
    <tableColumn id="17" xr3:uid="{650FA923-C999-4B90-BB36-A39625D4CB3F}" name="simulation_control_level" dataDxfId="24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30" totalsRowShown="0" headerRowDxfId="239">
  <autoFilter ref="A4:F30"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8"/>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37">
  <autoFilter ref="A4:J29" xr:uid="{637C23B0-AA44-4AA6-9E36-40568E969208}"/>
  <tableColumns count="10">
    <tableColumn id="1" xr3:uid="{DE0A8CFB-86B1-46C2-B611-583E5EEA8561}" name="experiment_ID" dataDxfId="236"/>
    <tableColumn id="7" xr3:uid="{563854A2-C7A8-4F97-A0CC-793ABCD68755}" name="treatment_lev_ID" dataDxfId="235"/>
    <tableColumn id="5" xr3:uid="{7F1636B8-8FAC-44AD-ABA7-9DDCD3E5CABE}" name="treatment_number" dataDxfId="234"/>
    <tableColumn id="89" xr3:uid="{249E2369-CC86-46F7-8675-DB0347726A4A}" name="replicate_number" dataDxfId="233"/>
    <tableColumn id="91" xr3:uid="{4698CDBF-6B1C-44F4-B9F5-13C13E986BFA}" name="harvest_yld_matur_dry_wt" dataDxfId="232"/>
    <tableColumn id="2" xr3:uid="{531FE137-CA55-4491-B1F0-94AB5FA89C2D}" name="grain_dry_wt_at_maturity" dataDxfId="231"/>
    <tableColumn id="3" xr3:uid="{983252DD-FFC5-44D3-96F4-0430062C4804}" name="grain_unit_dry_wt_matur" dataDxfId="230"/>
    <tableColumn id="6" xr3:uid="{9E6B0084-D045-4D92-A640-0352C256C5FB}" name="tot_dry_wt_at_harvest" dataDxfId="229"/>
    <tableColumn id="8" xr3:uid="{3FF21391-9E30-42F6-A1B6-716C9A63AF29}" name="harvest_index_maturity" dataDxfId="228"/>
    <tableColumn id="9" xr3:uid="{288ECCB8-BAA0-4CD3-9BBE-1BCEA1C9C1DB}" name="tiller_number_maturity" dataDxfId="227"/>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226" dataDxfId="225">
  <autoFilter ref="A4:L6" xr:uid="{637C23B0-AA44-4AA6-9E36-40568E969208}"/>
  <tableColumns count="12">
    <tableColumn id="1" xr3:uid="{7F2CE5A8-CAE8-42CF-8EC4-7CF8AC8BBBAD}" name="experiment_ID" dataDxfId="224"/>
    <tableColumn id="4" xr3:uid="{014CE956-2092-460F-B73D-996A8A933E12}" name="treatment_lev_ID" dataDxfId="223"/>
    <tableColumn id="89" xr3:uid="{9CE2AC7A-F0E6-458A-A181-C43995D3AB92}" name="treatment_number" dataDxfId="222"/>
    <tableColumn id="17" xr3:uid="{60313B67-A908-4FE9-AA12-289F429B903B}" name="replicate_number" dataDxfId="221"/>
    <tableColumn id="2" xr3:uid="{E3AA7938-9291-45AF-A12B-8CC882200D8E}" name="anthesis_date" dataDxfId="220"/>
    <tableColumn id="3" xr3:uid="{1CC9F3F6-BD9C-44D4-AEF8-784810AF19F3}" name="physiologic_maturity_dat" dataDxfId="219"/>
    <tableColumn id="6" xr3:uid="{B6637099-B86D-4BF8-B593-1443FE1293FC}" name="harvest_date" dataDxfId="218"/>
    <tableColumn id="7" xr3:uid="{EC0C9B35-9D77-4C25-AB89-769F59251504}" name="emergence_date" dataDxfId="217"/>
    <tableColumn id="8" xr3:uid="{F5EA7C1D-671E-4AB3-A95D-05E71376E5F0}" name="beginning_bloom_stage" dataDxfId="216"/>
    <tableColumn id="9" xr3:uid="{31D71E63-FF8C-4251-B3B6-657A6D93ED2D}" name="beginning_maturity_date" dataDxfId="215"/>
    <tableColumn id="10" xr3:uid="{BDAF7EF8-2AE1-4827-B8EE-7FECFD7E8D8A}" name="beginning_peg_stage" dataDxfId="214"/>
    <tableColumn id="11" xr3:uid="{857ADD19-A5FC-401D-B1D1-609E7ADDEF76}" name="beginning_pod_stage"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2" dataDxfId="211">
  <autoFilter ref="A4:D5" xr:uid="{637C23B0-AA44-4AA6-9E36-40568E969208}"/>
  <tableColumns count="4">
    <tableColumn id="1" xr3:uid="{B87FBDA4-8115-4225-8366-96E97D8EBB56}" name="experiment_ID" dataDxfId="210"/>
    <tableColumn id="7" xr3:uid="{949640D5-CED6-4147-A3E6-A7E2C387493E}" name="treatment_lev_ID" dataDxfId="209"/>
    <tableColumn id="5" xr3:uid="{CDB24A26-4309-472D-AE83-5255AEFEC65A}" name="treatment_number" dataDxfId="208"/>
    <tableColumn id="89" xr3:uid="{896E25E6-AB99-494E-B151-1CE90622844D}" name="replicate_number" dataDxfId="207"/>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6" dataDxfId="205">
  <autoFilter ref="A4:D5" xr:uid="{637C23B0-AA44-4AA6-9E36-40568E969208}"/>
  <tableColumns count="4">
    <tableColumn id="1" xr3:uid="{D5F09AF8-2259-482A-84B0-C8DC0E6EF27A}" name="experiment_ID" dataDxfId="204"/>
    <tableColumn id="7" xr3:uid="{8BBAD5C2-9C7B-43B6-8B0F-468D5033C9AD}" name="treatment_lev_ID" dataDxfId="203"/>
    <tableColumn id="5" xr3:uid="{C7833CC8-5CB8-460E-BA01-FB86B3075982}" name="treatment_number" dataDxfId="202"/>
    <tableColumn id="89" xr3:uid="{2D852C3C-CCC0-46E2-956A-6B7D5A1423EF}" name="replicate_number" dataDxfId="201"/>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0" dataDxfId="199">
  <autoFilter ref="A4:D5" xr:uid="{637C23B0-AA44-4AA6-9E36-40568E969208}"/>
  <tableColumns count="4">
    <tableColumn id="1" xr3:uid="{93930785-BC88-47D7-879E-99D2D080CC0E}" name="experiment_ID" dataDxfId="198"/>
    <tableColumn id="7" xr3:uid="{31D58FCE-03CF-47EE-9E28-37C46762B6F8}" name="treatment_lev_ID" dataDxfId="197"/>
    <tableColumn id="5" xr3:uid="{1A9F9D64-E5E0-4C59-917B-A5101BE074F6}" name="treatment_number" dataDxfId="196"/>
    <tableColumn id="89" xr3:uid="{5566ECB4-5E89-4A70-AF17-FC1F3A2C7B50}" name="replicate_number" dataDxfId="195"/>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94" dataDxfId="193">
  <autoFilter ref="A4:D6" xr:uid="{637C23B0-AA44-4AA6-9E36-40568E969208}"/>
  <tableColumns count="4">
    <tableColumn id="1" xr3:uid="{17E467C8-AEC4-4793-A931-0B5349ABACE3}" name="experiment_ID" dataDxfId="192"/>
    <tableColumn id="7" xr3:uid="{2892904C-2D99-472D-A2DD-2610772E3CB8}" name="treatment_lev_ID" dataDxfId="191"/>
    <tableColumn id="5" xr3:uid="{8053B4BF-358E-47A5-A5BA-5A4C1513E2AA}" name="treatment_number" dataDxfId="190"/>
    <tableColumn id="89" xr3:uid="{63893810-FB26-4944-BEDE-B75A06B2B053}" name="replicate_number" dataDxfId="189"/>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188" dataDxfId="187">
  <autoFilter ref="A4:G117" xr:uid="{20435861-579E-497D-999A-529F7B05BFEA}"/>
  <tableColumns count="7">
    <tableColumn id="1" xr3:uid="{11EC9595-1DB0-43F4-9CA1-4CAD69107C94}" name="experiment_ID" dataDxfId="186"/>
    <tableColumn id="7" xr3:uid="{50C22B6E-13B8-4787-86CF-36F99C0E8077}" name="treatment_lev_ID" dataDxfId="185"/>
    <tableColumn id="4" xr3:uid="{E1C2B2DC-E469-4315-989D-997E50622464}" name="treatment_number" dataDxfId="184"/>
    <tableColumn id="6" xr3:uid="{3072FE54-6EFE-45D2-8E36-3136F081E474}" name="replicate_number" dataDxfId="183"/>
    <tableColumn id="5" xr3:uid="{C32DE6CE-BEF9-40B8-9191-A599AB52DB5F}" name="date_of_measurement" dataDxfId="182"/>
    <tableColumn id="8" xr3:uid="{384C8EC1-3286-4B4F-9214-475314DE5576}" name="leaf_area_index" dataDxfId="181"/>
    <tableColumn id="9" xr3:uid="{BCE0A326-3E2F-4912-9A1F-D8B1A1B0413D}" name="shoot_(apex)_number" dataDxfId="180"/>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9" dataDxfId="178">
  <autoFilter ref="A4:E5" xr:uid="{20435861-579E-497D-999A-529F7B05BFEA}"/>
  <tableColumns count="5">
    <tableColumn id="1" xr3:uid="{B8036022-A3F9-407C-BDDA-F89E0B7E4DD5}" name="experiment_ID" dataDxfId="177"/>
    <tableColumn id="7" xr3:uid="{F3D76335-2B28-4514-B119-8F0FC5454B9D}" name="treatment_lev_ID" dataDxfId="176"/>
    <tableColumn id="4" xr3:uid="{1A7611A1-BDAB-4B28-B346-89B6E1522AF9}" name="treatment_number" dataDxfId="175"/>
    <tableColumn id="6" xr3:uid="{E033292B-122E-4E27-B860-57670BFE3E52}" name="replicate_number" dataDxfId="174"/>
    <tableColumn id="5" xr3:uid="{DB78B44F-CC0C-49E7-8619-C8EFABE45E13}" name="date_of_measurement" dataDxfId="173"/>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2" dataDxfId="171">
  <autoFilter ref="A4:E5" xr:uid="{20435861-579E-497D-999A-529F7B05BFEA}"/>
  <tableColumns count="5">
    <tableColumn id="1" xr3:uid="{89CB7365-2CAB-4D48-95F2-FC0553783ADC}" name="experiment_ID" dataDxfId="170"/>
    <tableColumn id="7" xr3:uid="{C4EF157F-705C-494E-9CE0-3472BE316CB4}" name="treatment_lev_ID" dataDxfId="169"/>
    <tableColumn id="4" xr3:uid="{A4239645-4017-4A65-868A-C9B5765F0F43}" name="treatment_number" dataDxfId="168"/>
    <tableColumn id="6" xr3:uid="{9731BC91-4C74-413D-A3F3-CB37129DFA21}" name="replicate_number" dataDxfId="167"/>
    <tableColumn id="5" xr3:uid="{85F55033-DDC1-4BEA-87F9-746C2C0524D2}" name="date_of_measurement" dataDxfId="166"/>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5" dataDxfId="164">
  <autoFilter ref="A4:E5" xr:uid="{20435861-579E-497D-999A-529F7B05BFEA}"/>
  <tableColumns count="5">
    <tableColumn id="1" xr3:uid="{AF3EC75C-AC58-4C49-810A-F0D2C6D5E56B}" name="experiment_ID" dataDxfId="163"/>
    <tableColumn id="7" xr3:uid="{F0A3331C-3F1B-499A-8B1E-D75660A65187}" name="treatment_lev_ID" dataDxfId="162"/>
    <tableColumn id="4" xr3:uid="{403FB5CF-6F52-4810-AB8F-8BD8D2A69111}" name="treatment_number" dataDxfId="161"/>
    <tableColumn id="6" xr3:uid="{DFD6CF61-6FA6-4653-A0E2-D5EDEEF9B087}" name="replicate_number" dataDxfId="160"/>
    <tableColumn id="5" xr3:uid="{FD28EE3F-6539-49AF-A5AE-3BB34EE717E0}" name="date_of_measurement" dataDxfId="159"/>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8" dataDxfId="157">
  <autoFilter ref="A4:E5" xr:uid="{20435861-579E-497D-999A-529F7B05BFEA}"/>
  <tableColumns count="5">
    <tableColumn id="1" xr3:uid="{8BE22FC2-0945-492E-869E-9F726D70D0DB}" name="experiment_ID" dataDxfId="156"/>
    <tableColumn id="7" xr3:uid="{EC78117E-E48E-4C5C-B123-5BE0EEF1F776}" name="treatment_lev_ID" dataDxfId="155"/>
    <tableColumn id="4" xr3:uid="{6A640BCC-F154-4EE4-8781-E74E1EB06DBB}" name="treatment_number" dataDxfId="154"/>
    <tableColumn id="6" xr3:uid="{82B55AFD-0438-4986-8D2A-2810BFAF9519}" name="replicate_number" dataDxfId="153"/>
    <tableColumn id="5" xr3:uid="{ABC2387E-32FA-403D-B807-54F5F414411D}" name="date_of_measurement" dataDxfId="152"/>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1" dataDxfId="150">
  <autoFilter ref="A4:E5" xr:uid="{20435861-579E-497D-999A-529F7B05BFEA}"/>
  <tableColumns count="5">
    <tableColumn id="1" xr3:uid="{5BCCE7C5-FD3C-442A-B586-A6599A57DF69}" name="experiment_ID" dataDxfId="149"/>
    <tableColumn id="7" xr3:uid="{C558DE82-A40E-498D-B00E-15BA26CAB706}" name="treatment_lev_ID" dataDxfId="148"/>
    <tableColumn id="4" xr3:uid="{33F79646-A0C0-40E3-BB1F-35257EEA5162}" name="treatment_number" dataDxfId="147"/>
    <tableColumn id="6" xr3:uid="{6B997D94-5977-45BB-97D8-F0CA07A49321}" name="replicate_number" dataDxfId="146"/>
    <tableColumn id="5" xr3:uid="{37CAE8AD-4172-48A4-9706-11D53C899D9E}" name="date_of_measurement" dataDxfId="145"/>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4" dataDxfId="143">
  <autoFilter ref="A4:E5" xr:uid="{20435861-579E-497D-999A-529F7B05BFEA}"/>
  <tableColumns count="5">
    <tableColumn id="1" xr3:uid="{8C961294-5479-467C-9C60-E8E3C0E6215A}" name="experiment_ID" dataDxfId="142"/>
    <tableColumn id="7" xr3:uid="{ADD2C3BE-F80A-4BB6-A034-0FD0DF78B345}" name="treatment_lev_ID" dataDxfId="141"/>
    <tableColumn id="4" xr3:uid="{1C2CED32-D082-405D-87B7-4FDCA39DD9CE}" name="treatment_number" dataDxfId="140"/>
    <tableColumn id="6" xr3:uid="{2A66A12B-6CB0-4DA7-B1EA-4271BB204D91}" name="replicate_number" dataDxfId="139"/>
    <tableColumn id="5" xr3:uid="{808B5092-A762-44A3-A768-4EBA5825737C}" name="date_of_measurement" dataDxfId="138"/>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7" dataDxfId="136">
  <autoFilter ref="A4:E5" xr:uid="{20435861-579E-497D-999A-529F7B05BFEA}"/>
  <tableColumns count="5">
    <tableColumn id="1" xr3:uid="{2EF3C722-FCC0-4214-8D63-B7DED8911425}" name="experiment_ID" dataDxfId="135"/>
    <tableColumn id="7" xr3:uid="{835FF07C-C4D7-43FB-B407-0623225A1410}" name="treatment_lev_ID" dataDxfId="134"/>
    <tableColumn id="4" xr3:uid="{ADB918F4-9B30-4258-9A00-05AA385B4B15}" name="treatment_number" dataDxfId="133"/>
    <tableColumn id="6" xr3:uid="{496BDF75-6741-4D03-9447-413F81817664}" name="replicate_number" dataDxfId="132"/>
    <tableColumn id="5" xr3:uid="{30D0339F-444F-45E7-924A-CF8428AB64DA}" name="date_of_measurement" dataDxfId="13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5.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7560</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12" s="124" customFormat="1" x14ac:dyDescent="0.45">
      <c r="A1" s="123" t="s">
        <v>6620</v>
      </c>
      <c r="I1" s="125"/>
    </row>
    <row r="2" spans="1:12" x14ac:dyDescent="0.4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4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4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4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4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45">
      <c r="B7" t="str" cm="1">
        <f t="array" ref="B7">TRANSPOSE(_xlfn._xlws.SORT(_xlfn._xlws.FILTER(institutions[institute_ID]&amp;" | "&amp;institutions[institute_name],institutions[resource_ID]=A7)))</f>
        <v xml:space="preserve"> | </v>
      </c>
    </row>
    <row r="8" spans="1:12" x14ac:dyDescent="0.45">
      <c r="B8" t="str" cm="1">
        <f t="array" ref="B8">TRANSPOSE(_xlfn._xlws.SORT(_xlfn._xlws.FILTER(institutions[institute_ID]&amp;" | "&amp;institutions[institute_name],institutions[resource_ID]=A8)))</f>
        <v xml:space="preserve"> | </v>
      </c>
    </row>
    <row r="9" spans="1:12" x14ac:dyDescent="0.45">
      <c r="B9" t="str" cm="1">
        <f t="array" ref="B9">TRANSPOSE(_xlfn._xlws.SORT(_xlfn._xlws.FILTER(institutions[institute_ID]&amp;" | "&amp;institutions[institute_name],institutions[resource_ID]=A9)))</f>
        <v xml:space="preserve"> | </v>
      </c>
    </row>
    <row r="10" spans="1:12" x14ac:dyDescent="0.45">
      <c r="B10" t="str" cm="1">
        <f t="array" ref="B10">TRANSPOSE(_xlfn._xlws.SORT(_xlfn._xlws.FILTER(institutions[institute_ID]&amp;" | "&amp;institutions[institute_name],institutions[resource_ID]=A10)))</f>
        <v xml:space="preserve"> | </v>
      </c>
    </row>
    <row r="11" spans="1:12" x14ac:dyDescent="0.45">
      <c r="B11" t="str" cm="1">
        <f t="array" ref="B11">TRANSPOSE(_xlfn._xlws.SORT(_xlfn._xlws.FILTER(institutions[institute_ID]&amp;" | "&amp;institutions[institute_name],institutions[resource_ID]=A11)))</f>
        <v xml:space="preserve"> | </v>
      </c>
    </row>
    <row r="12" spans="1:12" x14ac:dyDescent="0.45">
      <c r="B12" t="str" cm="1">
        <f t="array" ref="B12">TRANSPOSE(_xlfn._xlws.SORT(_xlfn._xlws.FILTER(institutions[institute_ID]&amp;" | "&amp;institutions[institute_name],institutions[resource_ID]=A12)))</f>
        <v xml:space="preserve"> | </v>
      </c>
    </row>
    <row r="13" spans="1:12" x14ac:dyDescent="0.45">
      <c r="B13" t="str" cm="1">
        <f t="array" ref="B13">TRANSPOSE(_xlfn._xlws.SORT(_xlfn._xlws.FILTER(institutions[institute_ID]&amp;" | "&amp;institutions[institute_name],institutions[resource_ID]=A13)))</f>
        <v xml:space="preserve"> | </v>
      </c>
    </row>
    <row r="14" spans="1:12" x14ac:dyDescent="0.45">
      <c r="B14" t="str" cm="1">
        <f t="array" ref="B14">TRANSPOSE(_xlfn._xlws.SORT(_xlfn._xlws.FILTER(institutions[institute_ID]&amp;" | "&amp;institutions[institute_name],institutions[resource_ID]=A14)))</f>
        <v xml:space="preserve"> | </v>
      </c>
    </row>
    <row r="15" spans="1:12" x14ac:dyDescent="0.45">
      <c r="B15" t="str" cm="1">
        <f t="array" ref="B15">TRANSPOSE(_xlfn._xlws.SORT(_xlfn._xlws.FILTER(institutions[institute_ID]&amp;" | "&amp;institutions[institute_name],institutions[resource_ID]=A15)))</f>
        <v xml:space="preserve"> | </v>
      </c>
    </row>
    <row r="16" spans="1:12"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A8">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45">
      <c r="A3" t="str">
        <v>HWTD2401</v>
      </c>
      <c r="B3" t="str" cm="1">
        <f t="array" ref="B3:C3">TRANSPOSE(_xlfn._xlws.SORT(_xlfn._xlws.FILTER(genotypes[cultivar_level]&amp;" | "&amp;genotypes[cultivar_name],genotypes[experiment_ID]=A3)))</f>
        <v>1 | Campesino</v>
      </c>
      <c r="C3" t="str">
        <v>2 | Broca</v>
      </c>
    </row>
    <row r="4" spans="1:9" x14ac:dyDescent="0.45">
      <c r="A4" t="str">
        <v>NAWW8801</v>
      </c>
      <c r="B4" t="str" cm="1">
        <f t="array" ref="B4:F4">TRANSPOSE(_xlfn._xlws.SORT(_xlfn._xlws.FILTER(genotypes[cultivar_level]&amp;" | "&amp;genotypes[cultivar_name],genotypes[experiment_ID]=A4)))</f>
        <v>1 | Colt(C1)</v>
      </c>
      <c r="C4" t="str">
        <v>2 | Norstar(C2)</v>
      </c>
      <c r="D4" t="str">
        <v>3 | Brule(C2)</v>
      </c>
      <c r="E4" t="str">
        <v>4 | Newton(C2)</v>
      </c>
      <c r="F4" t="str">
        <v>5 | TAM_101(C2)</v>
      </c>
    </row>
    <row r="5" spans="1:9" x14ac:dyDescent="0.45">
      <c r="A5" t="str">
        <v>WPWA9401</v>
      </c>
      <c r="B5" t="str" cm="1">
        <f t="array" ref="B5">TRANSPOSE(_xlfn._xlws.SORT(_xlfn._xlws.FILTER(genotypes[cultivar_level]&amp;" | "&amp;genotypes[cultivar_name],genotypes[experiment_ID]=A5)))</f>
        <v>1 | Spear</v>
      </c>
    </row>
    <row r="6" spans="1:9" x14ac:dyDescent="0.45">
      <c r="A6" t="str">
        <v>WPWA9501</v>
      </c>
      <c r="B6" t="str" cm="1">
        <f t="array" ref="B6">TRANSPOSE(_xlfn._xlws.SORT(_xlfn._xlws.FILTER(genotypes[cultivar_level]&amp;" | "&amp;genotypes[cultivar_name],genotypes[experiment_ID]=A6)))</f>
        <v>1 | Dagger</v>
      </c>
    </row>
    <row r="7" spans="1:9" x14ac:dyDescent="0.45">
      <c r="A7" t="str">
        <v>WULL7701</v>
      </c>
      <c r="B7" t="str" cm="1">
        <f t="array" ref="B7">TRANSPOSE(_xlfn._xlws.SORT(_xlfn._xlws.FILTER(genotypes[cultivar_level]&amp;" | "&amp;genotypes[cultivar_name],genotypes[experiment_ID]=A7)))</f>
        <v>1 | Lely</v>
      </c>
    </row>
    <row r="8" spans="1:9" x14ac:dyDescent="0.45">
      <c r="A8" t="str">
        <v>WULL7702</v>
      </c>
      <c r="B8" t="str" cm="1">
        <f t="array" ref="B8:C8">TRANSPOSE(_xlfn._xlws.SORT(_xlfn._xlws.FILTER(genotypes[cultivar_level]&amp;" | "&amp;genotypes[cultivar_name],genotypes[experiment_ID]=A8)))</f>
        <v>1 | Lely</v>
      </c>
      <c r="C8" t="str">
        <v>2 | Maris hobbit</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45">
      <c r="A3" t="str">
        <v>HWTD2401</v>
      </c>
      <c r="B3" t="str" cm="1">
        <f t="array" ref="B3">TRANSPOSE(_xlfn._xlws.SORT(_xlfn._xlws.FILTER(fields[field_level]&amp;" | "&amp;fields[field_id],fields[experiment_ID]=A3)))</f>
        <v xml:space="preserve">1 | </v>
      </c>
    </row>
    <row r="4" spans="1:9" x14ac:dyDescent="0.4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45">
      <c r="A5" t="str">
        <v>WULL7701</v>
      </c>
      <c r="B5" t="str" cm="1">
        <f t="array" ref="B5">TRANSPOSE(_xlfn._xlws.SORT(_xlfn._xlws.FILTER(fields[field_level]&amp;" | "&amp;fields[field_id],fields[experiment_ID]=A5)))</f>
        <v xml:space="preserve">1 | </v>
      </c>
    </row>
    <row r="6" spans="1:9" x14ac:dyDescent="0.45">
      <c r="A6" t="str">
        <v>WULL7702</v>
      </c>
      <c r="B6" t="str" cm="1">
        <f t="array" ref="B6">TRANSPOSE(_xlfn._xlws.SORT(_xlfn._xlws.FILTER(fields[field_level]&amp;" | "&amp;fields[field_id],fields[experiment_ID]=A6)))</f>
        <v xml:space="preserve">1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2" s="124" customFormat="1" x14ac:dyDescent="0.45">
      <c r="A1" s="123" t="s">
        <v>2045</v>
      </c>
      <c r="I1" s="125" t="s">
        <v>7536</v>
      </c>
    </row>
    <row r="2" spans="1:122" x14ac:dyDescent="0.45">
      <c r="A2" t="str" cm="1">
        <f t="array" ref="A2:A4">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45">
      <c r="A3" t="str">
        <v>WPWA9401</v>
      </c>
      <c r="B3" t="str" cm="1">
        <f t="array" ref="B3">TRANSPOSE(_xlfn._xlws.SORT(_xlfn._xlws.FILTER(tillage[tillage_level]&amp;" | "&amp;tillage[tillage_treatment_name],tillage[experiment_ID]=A3)))</f>
        <v>1 | Wheat(Spear)</v>
      </c>
      <c r="DQ3" cm="1">
        <f t="array" ref="DQ3">TRANSPOSE(_xlfn._xlws.SORT(_xlfn._xlws.FILTER(tillage[tillage_level],tillage[experiment_ID]=A3)))</f>
        <v>1</v>
      </c>
    </row>
    <row r="4" spans="1:122" x14ac:dyDescent="0.45">
      <c r="A4" t="str">
        <v>WPWA9501</v>
      </c>
      <c r="B4" t="str" cm="1">
        <f t="array" ref="B4">TRANSPOSE(_xlfn._xlws.SORT(_xlfn._xlws.FILTER(tillage[tillage_level]&amp;" | "&amp;tillage[tillage_treatment_name],tillage[experiment_ID]=A4)))</f>
        <v>1 | Wheat(Dagger)</v>
      </c>
      <c r="DQ4" cm="1">
        <f t="array" ref="DQ4">TRANSPOSE(_xlfn._xlws.SORT(_xlfn._xlws.FILTER(tillage[tillage_level],tillage[experiment_ID]=A4)))</f>
        <v>1</v>
      </c>
    </row>
    <row r="5" spans="1:122"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7544</v>
      </c>
      <c r="I1" s="125" t="s">
        <v>7536</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7536</v>
      </c>
    </row>
    <row r="2" spans="1:121" x14ac:dyDescent="0.45">
      <c r="A2" t="str" cm="1">
        <f t="array" ref="A2:A5">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45">
      <c r="A3" t="str">
        <v>WPWA9401</v>
      </c>
      <c r="B3" t="str" cm="1">
        <f t="array" ref="B3">TRANSPOSE(_xlfn._xlws.SORT(_xlfn._xlws.FILTER(initialConditions[initial_conditions_level]&amp;" | "&amp;initialConditions[initial_conditions_name],initialConditions[experiment_ID]=A3)))</f>
        <v>1 | plant residue</v>
      </c>
      <c r="DQ3" cm="1">
        <f t="array" ref="DQ3">TRANSPOSE(_xlfn._xlws.SORT(_xlfn._xlws.FILTER(initialConditions[initial_conditions_level],initialConditions[experiment_ID]=A3)))</f>
        <v>1</v>
      </c>
    </row>
    <row r="4" spans="1:121" x14ac:dyDescent="0.45">
      <c r="A4" t="str">
        <v>WPWA9501</v>
      </c>
      <c r="B4" t="str" cm="1">
        <f t="array" ref="B4">TRANSPOSE(_xlfn._xlws.SORT(_xlfn._xlws.FILTER(initialConditions[initial_conditions_level]&amp;" | "&amp;initialConditions[initial_conditions_name],initialConditions[experiment_ID]=A4)))</f>
        <v>1 | plant residue</v>
      </c>
      <c r="DQ4" cm="1">
        <f t="array" ref="DQ4">TRANSPOSE(_xlfn._xlws.SORT(_xlfn._xlws.FILTER(initialConditions[initial_conditions_level],initialConditions[experiment_ID]=A4)))</f>
        <v>1</v>
      </c>
    </row>
    <row r="5" spans="1:121" x14ac:dyDescent="0.45">
      <c r="A5" t="str">
        <v>WULL7702</v>
      </c>
      <c r="B5" t="str" cm="1">
        <f t="array" ref="B5">TRANSPOSE(_xlfn._xlws.SORT(_xlfn._xlws.FILTER(initialConditions[initial_conditions_level]&amp;" | "&amp;initialConditions[initial_conditions_name],initialConditions[experiment_ID]=A5)))</f>
        <v>1 | Winter soil N assessment</v>
      </c>
      <c r="DQ5" cm="1">
        <f t="array" ref="DQ5">TRANSPOSE(_xlfn._xlws.SORT(_xlfn._xlws.FILTER(initialConditions[initial_conditions_level],initialConditions[experiment_ID]=A5)))</f>
        <v>1</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7546</v>
      </c>
      <c r="I1" s="125" t="s">
        <v>7536</v>
      </c>
    </row>
    <row r="2" spans="1:121" x14ac:dyDescent="0.4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45">
      <c r="B3" t="str" cm="1">
        <f t="array" ref="B3">TRANSPOSE(_xlfn._xlws.SORT(_xlfn._xlws.FILTER(environModifications[environmental_modif_lev]&amp;" | "&amp;environModifications[environ_modif_name],environModifications[experiment_ID]=A3)))</f>
        <v xml:space="preserve"> | </v>
      </c>
      <c r="DQ3" cm="1">
        <f t="array" ref="DQ3">TRANSPOSE(_xlfn._xlws.SORT(_xlfn._xlws.FILTER(environModifications[environmental_modif_lev],environModifications[experiment_ID]=A3)))</f>
        <v>0</v>
      </c>
    </row>
    <row r="4" spans="1:121" x14ac:dyDescent="0.45">
      <c r="B4" t="str" cm="1">
        <f t="array" ref="B4">TRANSPOSE(_xlfn._xlws.SORT(_xlfn._xlws.FILTER(environModifications[environmental_modif_lev]&amp;" | "&amp;environModifications[environ_modif_name],environModifications[experiment_ID]=A4)))</f>
        <v xml:space="preserve"> | </v>
      </c>
      <c r="DQ4" cm="1">
        <f t="array" ref="DQ4">TRANSPOSE(_xlfn._xlws.SORT(_xlfn._xlws.FILTER(environModifications[environmental_modif_lev],environModifications[experiment_ID]=A4)))</f>
        <v>0</v>
      </c>
    </row>
    <row r="5" spans="1:121" x14ac:dyDescent="0.45">
      <c r="B5" t="str" cm="1">
        <f t="array" ref="B5">TRANSPOSE(_xlfn._xlws.SORT(_xlfn._xlws.FILTER(environModifications[environmental_modif_lev]&amp;" | "&amp;environModifications[environ_modif_name],environModifications[experiment_ID]=A5)))</f>
        <v xml:space="preserve"> | </v>
      </c>
      <c r="DQ5" cm="1">
        <f t="array" ref="DQ5">TRANSPOSE(_xlfn._xlws.SORT(_xlfn._xlws.FILTER(environModifications[environmental_modif_lev],environModifications[experiment_ID]=A5)))</f>
        <v>0</v>
      </c>
    </row>
    <row r="6" spans="1:121" x14ac:dyDescent="0.45">
      <c r="B6" t="str" cm="1">
        <f t="array" ref="B6">TRANSPOSE(_xlfn._xlws.SORT(_xlfn._xlws.FILTER(environModifications[environmental_modif_lev]&amp;" | "&amp;environModifications[environ_modif_name],environModifications[experiment_ID]=A6)))</f>
        <v xml:space="preserve"> | </v>
      </c>
      <c r="DQ6" cm="1">
        <f t="array" ref="DQ6">TRANSPOSE(_xlfn._xlws.SORT(_xlfn._xlws.FILTER(environModifications[environmental_modif_lev],environModifications[experiment_ID]=A6)))</f>
        <v>0</v>
      </c>
    </row>
    <row r="7" spans="1:121" x14ac:dyDescent="0.45">
      <c r="B7" t="str" cm="1">
        <f t="array" ref="B7">TRANSPOSE(_xlfn._xlws.SORT(_xlfn._xlws.FILTER(environModifications[environmental_modif_lev]&amp;" | "&amp;environModifications[environ_modif_name],environModifications[experiment_ID]=A7)))</f>
        <v xml:space="preserve"> | </v>
      </c>
      <c r="DQ7" cm="1">
        <f t="array" ref="DQ7">TRANSPOSE(_xlfn._xlws.SORT(_xlfn._xlws.FILTER(environModifications[environmental_modif_lev],environModifications[experiment_ID]=A7)))</f>
        <v>0</v>
      </c>
    </row>
    <row r="8" spans="1:121" x14ac:dyDescent="0.45">
      <c r="B8" t="str" cm="1">
        <f t="array" ref="B8">TRANSPOSE(_xlfn._xlws.SORT(_xlfn._xlws.FILTER(environModifications[environmental_modif_lev]&amp;" | "&amp;environModifications[environ_modif_name],environModifications[experiment_ID]=A8)))</f>
        <v xml:space="preserve"> | </v>
      </c>
      <c r="DQ8" cm="1">
        <f t="array" ref="DQ8">TRANSPOSE(_xlfn._xlws.SORT(_xlfn._xlws.FILTER(environModifications[environmental_modif_lev],environModifications[experiment_ID]=A8)))</f>
        <v>0</v>
      </c>
    </row>
    <row r="9" spans="1:121" x14ac:dyDescent="0.45">
      <c r="B9" t="str" cm="1">
        <f t="array" ref="B9">TRANSPOSE(_xlfn._xlws.SORT(_xlfn._xlws.FILTER(environModifications[environmental_modif_lev]&amp;" | "&amp;environModifications[environ_modif_name],environModifications[experiment_ID]=A9)))</f>
        <v xml:space="preserve"> | </v>
      </c>
      <c r="DQ9" cm="1">
        <f t="array" ref="DQ9">TRANSPOSE(_xlfn._xlws.SORT(_xlfn._xlws.FILTER(environModifications[environmental_modif_lev],environModifications[experiment_ID]=A9)))</f>
        <v>0</v>
      </c>
    </row>
    <row r="10" spans="1:121" x14ac:dyDescent="0.45">
      <c r="B10" t="str" cm="1">
        <f t="array" ref="B10">TRANSPOSE(_xlfn._xlws.SORT(_xlfn._xlws.FILTER(environModifications[environmental_modif_lev]&amp;" | "&amp;environModifications[environ_modif_name],environModifications[experiment_ID]=A10)))</f>
        <v xml:space="preserve"> | </v>
      </c>
      <c r="DQ10" cm="1">
        <f t="array" ref="DQ10">TRANSPOSE(_xlfn._xlws.SORT(_xlfn._xlws.FILTER(environModifications[environmental_modif_lev],environModifications[experiment_ID]=A10)))</f>
        <v>0</v>
      </c>
    </row>
    <row r="11" spans="1:121" x14ac:dyDescent="0.45">
      <c r="B11" t="str" cm="1">
        <f t="array" ref="B11">TRANSPOSE(_xlfn._xlws.SORT(_xlfn._xlws.FILTER(environModifications[environmental_modif_lev]&amp;" | "&amp;environModifications[environ_modif_name],environModifications[experiment_ID]=A11)))</f>
        <v xml:space="preserve"> | </v>
      </c>
      <c r="DQ11" cm="1">
        <f t="array" ref="DQ11">TRANSPOSE(_xlfn._xlws.SORT(_xlfn._xlws.FILTER(environModifications[environmental_modif_lev],environModifications[experiment_ID]=A11)))</f>
        <v>0</v>
      </c>
    </row>
    <row r="12" spans="1:121" x14ac:dyDescent="0.45">
      <c r="B12" t="str" cm="1">
        <f t="array" ref="B12">TRANSPOSE(_xlfn._xlws.SORT(_xlfn._xlws.FILTER(environModifications[environmental_modif_lev]&amp;" | "&amp;environModifications[environ_modif_name],environModifications[experiment_ID]=A12)))</f>
        <v xml:space="preserve"> | </v>
      </c>
      <c r="DQ12" cm="1">
        <f t="array" ref="DQ12">TRANSPOSE(_xlfn._xlws.SORT(_xlfn._xlws.FILTER(environModifications[environmental_modif_lev],environModifications[experiment_ID]=A12)))</f>
        <v>0</v>
      </c>
    </row>
    <row r="13" spans="1:121" x14ac:dyDescent="0.45">
      <c r="B13" t="str" cm="1">
        <f t="array" ref="B13">TRANSPOSE(_xlfn._xlws.SORT(_xlfn._xlws.FILTER(environModifications[environmental_modif_lev]&amp;" | "&amp;environModifications[environ_modif_name],environModifications[experiment_ID]=A13)))</f>
        <v xml:space="preserve"> | </v>
      </c>
      <c r="DQ13" cm="1">
        <f t="array" ref="DQ13">TRANSPOSE(_xlfn._xlws.SORT(_xlfn._xlws.FILTER(environModifications[environmental_modif_lev],environModifications[experiment_ID]=A13)))</f>
        <v>0</v>
      </c>
    </row>
    <row r="14" spans="1:121" x14ac:dyDescent="0.45">
      <c r="B14" t="str" cm="1">
        <f t="array" ref="B14">TRANSPOSE(_xlfn._xlws.SORT(_xlfn._xlws.FILTER(environModifications[environmental_modif_lev]&amp;" | "&amp;environModifications[environ_modif_name],environModifications[experiment_ID]=A14)))</f>
        <v xml:space="preserve"> | </v>
      </c>
      <c r="DQ14" cm="1">
        <f t="array" ref="DQ14">TRANSPOSE(_xlfn._xlws.SORT(_xlfn._xlws.FILTER(environModifications[environmental_modif_lev],environModifications[experiment_ID]=A14)))</f>
        <v>0</v>
      </c>
    </row>
    <row r="15" spans="1:121" x14ac:dyDescent="0.45">
      <c r="B15" t="str" cm="1">
        <f t="array" ref="B15">TRANSPOSE(_xlfn._xlws.SORT(_xlfn._xlws.FILTER(environModifications[environmental_modif_lev]&amp;" | "&amp;environModifications[environ_modif_name],environModifications[experiment_ID]=A15)))</f>
        <v xml:space="preserve"> | </v>
      </c>
      <c r="DQ15" cm="1">
        <f t="array" ref="DQ15">TRANSPOSE(_xlfn._xlws.SORT(_xlfn._xlws.FILTER(environModifications[environmental_modif_lev],environModifications[experiment_ID]=A15)))</f>
        <v>0</v>
      </c>
    </row>
    <row r="16" spans="1:121" x14ac:dyDescent="0.45">
      <c r="B16" t="str" cm="1">
        <f t="array" ref="B16">TRANSPOSE(_xlfn._xlws.SORT(_xlfn._xlws.FILTER(environModifications[environmental_modif_lev]&amp;" | "&amp;environModifications[environ_modif_name],environModifications[experiment_ID]=A16)))</f>
        <v xml:space="preserve"> | </v>
      </c>
      <c r="DQ16" cm="1">
        <f t="array" ref="DQ16">TRANSPOSE(_xlfn._xlws.SORT(_xlfn._xlws.FILTER(environModifications[environmental_modif_lev],environModifications[experiment_ID]=A16)))</f>
        <v>0</v>
      </c>
    </row>
    <row r="17" spans="2:121" x14ac:dyDescent="0.45">
      <c r="B17" t="str" cm="1">
        <f t="array" ref="B17">TRANSPOSE(_xlfn._xlws.SORT(_xlfn._xlws.FILTER(environModifications[environmental_modif_lev]&amp;" | "&amp;environModifications[environ_modif_name],environModifications[experiment_ID]=A17)))</f>
        <v xml:space="preserve"> | </v>
      </c>
      <c r="DQ17" cm="1">
        <f t="array" ref="DQ17">TRANSPOSE(_xlfn._xlws.SORT(_xlfn._xlws.FILTER(environModifications[environmental_modif_lev],environModifications[experiment_ID]=A17)))</f>
        <v>0</v>
      </c>
    </row>
    <row r="18" spans="2:121" x14ac:dyDescent="0.45">
      <c r="B18" t="str" cm="1">
        <f t="array" ref="B18">TRANSPOSE(_xlfn._xlws.SORT(_xlfn._xlws.FILTER(environModifications[environmental_modif_lev]&amp;" | "&amp;environModifications[environ_modif_name],environModifications[experiment_ID]=A18)))</f>
        <v xml:space="preserve"> | </v>
      </c>
      <c r="DQ18" cm="1">
        <f t="array" ref="DQ18">TRANSPOSE(_xlfn._xlws.SORT(_xlfn._xlws.FILTER(environModifications[environmental_modif_lev],environModifications[experiment_ID]=A18)))</f>
        <v>0</v>
      </c>
    </row>
    <row r="19" spans="2:121" x14ac:dyDescent="0.45">
      <c r="B19" t="str" cm="1">
        <f t="array" ref="B19">TRANSPOSE(_xlfn._xlws.SORT(_xlfn._xlws.FILTER(environModifications[environmental_modif_lev]&amp;" | "&amp;environModifications[environ_modif_name],environModifications[experiment_ID]=A19)))</f>
        <v xml:space="preserve"> | </v>
      </c>
      <c r="DQ19" cm="1">
        <f t="array" ref="DQ19">TRANSPOSE(_xlfn._xlws.SORT(_xlfn._xlws.FILTER(environModifications[environmental_modif_lev],environModifications[experiment_ID]=A19)))</f>
        <v>0</v>
      </c>
    </row>
    <row r="20" spans="2:121" x14ac:dyDescent="0.45">
      <c r="B20" t="str" cm="1">
        <f t="array" ref="B20">TRANSPOSE(_xlfn._xlws.SORT(_xlfn._xlws.FILTER(environModifications[environmental_modif_lev]&amp;" | "&amp;environModifications[environ_modif_name],environModifications[experiment_ID]=A20)))</f>
        <v xml:space="preserve"> | </v>
      </c>
      <c r="DQ20" cm="1">
        <f t="array" ref="DQ20">TRANSPOSE(_xlfn._xlws.SORT(_xlfn._xlws.FILTER(environModifications[environmental_modif_lev],environModifications[experiment_ID]=A20)))</f>
        <v>0</v>
      </c>
    </row>
    <row r="21" spans="2:121" x14ac:dyDescent="0.45">
      <c r="B21" t="str" cm="1">
        <f t="array" ref="B21">TRANSPOSE(_xlfn._xlws.SORT(_xlfn._xlws.FILTER(environModifications[environmental_modif_lev]&amp;" | "&amp;environModifications[environ_modif_name],environModifications[experiment_ID]=A21)))</f>
        <v xml:space="preserve"> | </v>
      </c>
      <c r="DQ21" cm="1">
        <f t="array" ref="DQ21">TRANSPOSE(_xlfn._xlws.SORT(_xlfn._xlws.FILTER(environModifications[environmental_modif_lev],environModifications[experiment_ID]=A21)))</f>
        <v>0</v>
      </c>
    </row>
    <row r="22" spans="2:121" x14ac:dyDescent="0.45">
      <c r="B22" t="str" cm="1">
        <f t="array" ref="B22">TRANSPOSE(_xlfn._xlws.SORT(_xlfn._xlws.FILTER(environModifications[environmental_modif_lev]&amp;" | "&amp;environModifications[environ_modif_name],environModifications[experiment_ID]=A22)))</f>
        <v xml:space="preserve"> | </v>
      </c>
      <c r="DQ22" cm="1">
        <f t="array" ref="DQ22">TRANSPOSE(_xlfn._xlws.SORT(_xlfn._xlws.FILTER(environModifications[environmental_modif_lev],environModifications[experiment_ID]=A22)))</f>
        <v>0</v>
      </c>
    </row>
    <row r="23" spans="2:121" x14ac:dyDescent="0.45">
      <c r="B23" t="str" cm="1">
        <f t="array" ref="B23">TRANSPOSE(_xlfn._xlws.SORT(_xlfn._xlws.FILTER(environModifications[environmental_modif_lev]&amp;" | "&amp;environModifications[environ_modif_name],environModifications[experiment_ID]=A23)))</f>
        <v xml:space="preserve"> | </v>
      </c>
      <c r="DQ23" cm="1">
        <f t="array" ref="DQ23">TRANSPOSE(_xlfn._xlws.SORT(_xlfn._xlws.FILTER(environModifications[environmental_modif_lev],environModifications[experiment_ID]=A23)))</f>
        <v>0</v>
      </c>
    </row>
    <row r="24" spans="2:121" x14ac:dyDescent="0.45">
      <c r="B24" t="str" cm="1">
        <f t="array" ref="B24">TRANSPOSE(_xlfn._xlws.SORT(_xlfn._xlws.FILTER(environModifications[environmental_modif_lev]&amp;" | "&amp;environModifications[environ_modif_name],environModifications[experiment_ID]=A24)))</f>
        <v xml:space="preserve"> | </v>
      </c>
      <c r="DQ24" cm="1">
        <f t="array" ref="DQ24">TRANSPOSE(_xlfn._xlws.SORT(_xlfn._xlws.FILTER(environModifications[environmental_modif_lev],environModifications[experiment_ID]=A24)))</f>
        <v>0</v>
      </c>
    </row>
    <row r="25" spans="2:121" x14ac:dyDescent="0.45">
      <c r="B25" t="str" cm="1">
        <f t="array" ref="B25">TRANSPOSE(_xlfn._xlws.SORT(_xlfn._xlws.FILTER(environModifications[environmental_modif_lev]&amp;" | "&amp;environModifications[environ_modif_name],environModifications[experiment_ID]=A25)))</f>
        <v xml:space="preserve"> | </v>
      </c>
      <c r="DQ25" cm="1">
        <f t="array" ref="DQ25">TRANSPOSE(_xlfn._xlws.SORT(_xlfn._xlws.FILTER(environModifications[environmental_modif_lev],environModifications[experiment_ID]=A25)))</f>
        <v>0</v>
      </c>
    </row>
    <row r="26" spans="2:121" x14ac:dyDescent="0.45">
      <c r="B26" t="str" cm="1">
        <f t="array" ref="B26">TRANSPOSE(_xlfn._xlws.SORT(_xlfn._xlws.FILTER(environModifications[environmental_modif_lev]&amp;" | "&amp;environModifications[environ_modif_name],environModifications[experiment_ID]=A26)))</f>
        <v xml:space="preserve"> | </v>
      </c>
      <c r="DQ26" cm="1">
        <f t="array" ref="DQ26">TRANSPOSE(_xlfn._xlws.SORT(_xlfn._xlws.FILTER(environModifications[environmental_modif_lev],environModifications[experiment_ID]=A26)))</f>
        <v>0</v>
      </c>
    </row>
    <row r="27" spans="2:121" x14ac:dyDescent="0.45">
      <c r="B27" t="str" cm="1">
        <f t="array" ref="B27">TRANSPOSE(_xlfn._xlws.SORT(_xlfn._xlws.FILTER(environModifications[environmental_modif_lev]&amp;" | "&amp;environModifications[environ_modif_name],environModifications[experiment_ID]=A27)))</f>
        <v xml:space="preserve"> | </v>
      </c>
      <c r="DQ27" cm="1">
        <f t="array" ref="DQ27">TRANSPOSE(_xlfn._xlws.SORT(_xlfn._xlws.FILTER(environModifications[environmental_modif_lev],environModifications[experiment_ID]=A27)))</f>
        <v>0</v>
      </c>
    </row>
    <row r="28" spans="2:121" x14ac:dyDescent="0.45">
      <c r="B28" t="str" cm="1">
        <f t="array" ref="B28">TRANSPOSE(_xlfn._xlws.SORT(_xlfn._xlws.FILTER(environModifications[environmental_modif_lev]&amp;" | "&amp;environModifications[environ_modif_name],environModifications[experiment_ID]=A28)))</f>
        <v xml:space="preserve"> | </v>
      </c>
      <c r="DQ28" cm="1">
        <f t="array" ref="DQ28">TRANSPOSE(_xlfn._xlws.SORT(_xlfn._xlws.FILTER(environModifications[environmental_modif_lev],environModifications[experiment_ID]=A28)))</f>
        <v>0</v>
      </c>
    </row>
    <row r="29" spans="2:121" x14ac:dyDescent="0.45">
      <c r="B29" t="str" cm="1">
        <f t="array" ref="B29">TRANSPOSE(_xlfn._xlws.SORT(_xlfn._xlws.FILTER(environModifications[environmental_modif_lev]&amp;" | "&amp;environModifications[environ_modif_name],environModifications[experiment_ID]=A29)))</f>
        <v xml:space="preserve"> | </v>
      </c>
      <c r="DQ29" cm="1">
        <f t="array" ref="DQ29">TRANSPOSE(_xlfn._xlws.SORT(_xlfn._xlws.FILTER(environModifications[environmental_modif_lev],environModifications[experiment_ID]=A29)))</f>
        <v>0</v>
      </c>
    </row>
    <row r="30" spans="2:121" x14ac:dyDescent="0.45">
      <c r="B30" t="str" cm="1">
        <f t="array" ref="B30">TRANSPOSE(_xlfn._xlws.SORT(_xlfn._xlws.FILTER(environModifications[environmental_modif_lev]&amp;" | "&amp;environModifications[environ_modif_name],environModifications[experiment_ID]=A30)))</f>
        <v xml:space="preserve"> | </v>
      </c>
      <c r="DQ30" cm="1">
        <f t="array" ref="DQ30">TRANSPOSE(_xlfn._xlws.SORT(_xlfn._xlws.FILTER(environModifications[environmental_modif_lev],environModifications[experiment_ID]=A30)))</f>
        <v>0</v>
      </c>
    </row>
    <row r="31" spans="2:121" x14ac:dyDescent="0.45">
      <c r="B31" t="str" cm="1">
        <f t="array" ref="B31">TRANSPOSE(_xlfn._xlws.SORT(_xlfn._xlws.FILTER(environModifications[environmental_modif_lev]&amp;" | "&amp;environModifications[environ_modif_name],environModifications[experiment_ID]=A31)))</f>
        <v xml:space="preserve"> | </v>
      </c>
      <c r="DQ31" cm="1">
        <f t="array" ref="DQ31">TRANSPOSE(_xlfn._xlws.SORT(_xlfn._xlws.FILTER(environModifications[environmental_modif_lev],environModifications[experiment_ID]=A31)))</f>
        <v>0</v>
      </c>
    </row>
    <row r="32" spans="2:121" x14ac:dyDescent="0.45">
      <c r="B32" t="str" cm="1">
        <f t="array" ref="B32">TRANSPOSE(_xlfn._xlws.SORT(_xlfn._xlws.FILTER(environModifications[environmental_modif_lev]&amp;" | "&amp;environModifications[environ_modif_name],environModifications[experiment_ID]=A32)))</f>
        <v xml:space="preserve"> | </v>
      </c>
      <c r="DQ32" cm="1">
        <f t="array" ref="DQ32">TRANSPOSE(_xlfn._xlws.SORT(_xlfn._xlws.FILTER(environModifications[environmental_modif_lev],environModifications[experiment_ID]=A32)))</f>
        <v>0</v>
      </c>
    </row>
    <row r="33" spans="2:121" x14ac:dyDescent="0.45">
      <c r="B33" t="str" cm="1">
        <f t="array" ref="B33">TRANSPOSE(_xlfn._xlws.SORT(_xlfn._xlws.FILTER(environModifications[environmental_modif_lev]&amp;" | "&amp;environModifications[environ_modif_name],environModifications[experiment_ID]=A33)))</f>
        <v xml:space="preserve"> | </v>
      </c>
      <c r="DQ33" cm="1">
        <f t="array" ref="DQ33">TRANSPOSE(_xlfn._xlws.SORT(_xlfn._xlws.FILTER(environModifications[environmental_modif_lev],environModifications[experiment_ID]=A33)))</f>
        <v>0</v>
      </c>
    </row>
    <row r="34" spans="2:121" x14ac:dyDescent="0.45">
      <c r="B34" t="str" cm="1">
        <f t="array" ref="B34">TRANSPOSE(_xlfn._xlws.SORT(_xlfn._xlws.FILTER(environModifications[environmental_modif_lev]&amp;" | "&amp;environModifications[environ_modif_name],environModifications[experiment_ID]=A34)))</f>
        <v xml:space="preserve"> | </v>
      </c>
      <c r="DQ34" cm="1">
        <f t="array" ref="DQ34">TRANSPOSE(_xlfn._xlws.SORT(_xlfn._xlws.FILTER(environModifications[environmental_modif_lev],environModifications[experiment_ID]=A34)))</f>
        <v>0</v>
      </c>
    </row>
    <row r="35" spans="2:121" x14ac:dyDescent="0.45">
      <c r="B35" t="str" cm="1">
        <f t="array" ref="B35">TRANSPOSE(_xlfn._xlws.SORT(_xlfn._xlws.FILTER(environModifications[environmental_modif_lev]&amp;" | "&amp;environModifications[environ_modif_name],environModifications[experiment_ID]=A35)))</f>
        <v xml:space="preserve"> | </v>
      </c>
      <c r="DQ35" cm="1">
        <f t="array" ref="DQ35">TRANSPOSE(_xlfn._xlws.SORT(_xlfn._xlws.FILTER(environModifications[environmental_modif_lev],environModifications[experiment_ID]=A35)))</f>
        <v>0</v>
      </c>
    </row>
    <row r="36" spans="2:121" x14ac:dyDescent="0.45">
      <c r="B36" t="str" cm="1">
        <f t="array" ref="B36">TRANSPOSE(_xlfn._xlws.SORT(_xlfn._xlws.FILTER(environModifications[environmental_modif_lev]&amp;" | "&amp;environModifications[environ_modif_name],environModifications[experiment_ID]=A36)))</f>
        <v xml:space="preserve"> | </v>
      </c>
      <c r="DQ36" cm="1">
        <f t="array" ref="DQ36">TRANSPOSE(_xlfn._xlws.SORT(_xlfn._xlws.FILTER(environModifications[environmental_modif_lev],environModifications[experiment_ID]=A36)))</f>
        <v>0</v>
      </c>
    </row>
    <row r="37" spans="2:121" x14ac:dyDescent="0.45">
      <c r="B37" t="str" cm="1">
        <f t="array" ref="B37">TRANSPOSE(_xlfn._xlws.SORT(_xlfn._xlws.FILTER(environModifications[environmental_modif_lev]&amp;" | "&amp;environModifications[environ_modif_name],environModifications[experiment_ID]=A37)))</f>
        <v xml:space="preserve"> | </v>
      </c>
      <c r="DQ37" cm="1">
        <f t="array" ref="DQ37">TRANSPOSE(_xlfn._xlws.SORT(_xlfn._xlws.FILTER(environModifications[environmental_modif_lev],environModifications[experiment_ID]=A37)))</f>
        <v>0</v>
      </c>
    </row>
    <row r="38" spans="2:121" x14ac:dyDescent="0.45">
      <c r="B38" t="str" cm="1">
        <f t="array" ref="B38">TRANSPOSE(_xlfn._xlws.SORT(_xlfn._xlws.FILTER(environModifications[environmental_modif_lev]&amp;" | "&amp;environModifications[environ_modif_name],environModifications[experiment_ID]=A38)))</f>
        <v xml:space="preserve"> | </v>
      </c>
      <c r="DQ38" cm="1">
        <f t="array" ref="DQ38">TRANSPOSE(_xlfn._xlws.SORT(_xlfn._xlws.FILTER(environModifications[environmental_modif_lev],environModifications[experiment_ID]=A38)))</f>
        <v>0</v>
      </c>
    </row>
    <row r="39" spans="2:121" x14ac:dyDescent="0.45">
      <c r="B39" t="str" cm="1">
        <f t="array" ref="B39">TRANSPOSE(_xlfn._xlws.SORT(_xlfn._xlws.FILTER(environModifications[environmental_modif_lev]&amp;" | "&amp;environModifications[environ_modif_name],environModifications[experiment_ID]=A39)))</f>
        <v xml:space="preserve"> | </v>
      </c>
      <c r="DQ39" cm="1">
        <f t="array" ref="DQ39">TRANSPOSE(_xlfn._xlws.SORT(_xlfn._xlws.FILTER(environModifications[environmental_modif_lev],environModifications[experiment_ID]=A39)))</f>
        <v>0</v>
      </c>
    </row>
    <row r="40" spans="2:121" x14ac:dyDescent="0.45">
      <c r="B40" t="str" cm="1">
        <f t="array" ref="B40">TRANSPOSE(_xlfn._xlws.SORT(_xlfn._xlws.FILTER(environModifications[environmental_modif_lev]&amp;" | "&amp;environModifications[environ_modif_name],environModifications[experiment_ID]=A40)))</f>
        <v xml:space="preserve"> | </v>
      </c>
      <c r="DQ40" cm="1">
        <f t="array" ref="DQ40">TRANSPOSE(_xlfn._xlws.SORT(_xlfn._xlws.FILTER(environModifications[environmental_modif_lev],environModifications[experiment_ID]=A40)))</f>
        <v>0</v>
      </c>
    </row>
    <row r="41" spans="2:121" x14ac:dyDescent="0.45">
      <c r="B41" t="str" cm="1">
        <f t="array" ref="B41">TRANSPOSE(_xlfn._xlws.SORT(_xlfn._xlws.FILTER(environModifications[environmental_modif_lev]&amp;" | "&amp;environModifications[environ_modif_name],environModifications[experiment_ID]=A41)))</f>
        <v xml:space="preserve"> | </v>
      </c>
      <c r="DQ41" cm="1">
        <f t="array" ref="DQ41">TRANSPOSE(_xlfn._xlws.SORT(_xlfn._xlws.FILTER(environModifications[environmental_modif_lev],environModifications[experiment_ID]=A41)))</f>
        <v>0</v>
      </c>
    </row>
    <row r="42" spans="2:121" x14ac:dyDescent="0.45">
      <c r="B42" t="str" cm="1">
        <f t="array" ref="B42">TRANSPOSE(_xlfn._xlws.SORT(_xlfn._xlws.FILTER(environModifications[environmental_modif_lev]&amp;" | "&amp;environModifications[environ_modif_name],environModifications[experiment_ID]=A42)))</f>
        <v xml:space="preserve"> | </v>
      </c>
      <c r="DQ42" cm="1">
        <f t="array" ref="DQ42">TRANSPOSE(_xlfn._xlws.SORT(_xlfn._xlws.FILTER(environModifications[environmental_modif_lev],environModifications[experiment_ID]=A42)))</f>
        <v>0</v>
      </c>
    </row>
    <row r="43" spans="2:121" x14ac:dyDescent="0.45">
      <c r="B43" t="str" cm="1">
        <f t="array" ref="B43">TRANSPOSE(_xlfn._xlws.SORT(_xlfn._xlws.FILTER(environModifications[environmental_modif_lev]&amp;" | "&amp;environModifications[environ_modif_name],environModifications[experiment_ID]=A43)))</f>
        <v xml:space="preserve"> | </v>
      </c>
      <c r="DQ43" cm="1">
        <f t="array" ref="DQ43">TRANSPOSE(_xlfn._xlws.SORT(_xlfn._xlws.FILTER(environModifications[environmental_modif_lev],environModifications[experiment_ID]=A43)))</f>
        <v>0</v>
      </c>
    </row>
    <row r="44" spans="2:121" x14ac:dyDescent="0.45">
      <c r="B44" t="str" cm="1">
        <f t="array" ref="B44">TRANSPOSE(_xlfn._xlws.SORT(_xlfn._xlws.FILTER(environModifications[environmental_modif_lev]&amp;" | "&amp;environModifications[environ_modif_name],environModifications[experiment_ID]=A44)))</f>
        <v xml:space="preserve"> | </v>
      </c>
      <c r="DQ44" cm="1">
        <f t="array" ref="DQ44">TRANSPOSE(_xlfn._xlws.SORT(_xlfn._xlws.FILTER(environModifications[environmental_modif_lev],environModifications[experiment_ID]=A44)))</f>
        <v>0</v>
      </c>
    </row>
    <row r="45" spans="2:121" x14ac:dyDescent="0.45">
      <c r="B45" t="str" cm="1">
        <f t="array" ref="B45">TRANSPOSE(_xlfn._xlws.SORT(_xlfn._xlws.FILTER(environModifications[environmental_modif_lev]&amp;" | "&amp;environModifications[environ_modif_name],environModifications[experiment_ID]=A45)))</f>
        <v xml:space="preserve"> | </v>
      </c>
      <c r="DQ45" cm="1">
        <f t="array" ref="DQ45">TRANSPOSE(_xlfn._xlws.SORT(_xlfn._xlws.FILTER(environModifications[environmental_modif_lev],environModifications[experiment_ID]=A45)))</f>
        <v>0</v>
      </c>
    </row>
    <row r="46" spans="2:121" x14ac:dyDescent="0.45">
      <c r="B46" t="str" cm="1">
        <f t="array" ref="B46">TRANSPOSE(_xlfn._xlws.SORT(_xlfn._xlws.FILTER(environModifications[environmental_modif_lev]&amp;" | "&amp;environModifications[environ_modif_name],environModifications[experiment_ID]=A46)))</f>
        <v xml:space="preserve"> | </v>
      </c>
      <c r="DQ46" cm="1">
        <f t="array" ref="DQ46">TRANSPOSE(_xlfn._xlws.SORT(_xlfn._xlws.FILTER(environModifications[environmental_modif_lev],environModifications[experiment_ID]=A46)))</f>
        <v>0</v>
      </c>
    </row>
    <row r="47" spans="2:121" x14ac:dyDescent="0.45">
      <c r="B47" t="str" cm="1">
        <f t="array" ref="B47">TRANSPOSE(_xlfn._xlws.SORT(_xlfn._xlws.FILTER(environModifications[environmental_modif_lev]&amp;" | "&amp;environModifications[environ_modif_name],environModifications[experiment_ID]=A47)))</f>
        <v xml:space="preserve"> | </v>
      </c>
      <c r="DQ47" cm="1">
        <f t="array" ref="DQ47">TRANSPOSE(_xlfn._xlws.SORT(_xlfn._xlws.FILTER(environModifications[environmental_modif_lev],environModifications[experiment_ID]=A47)))</f>
        <v>0</v>
      </c>
    </row>
    <row r="48" spans="2:121" x14ac:dyDescent="0.45">
      <c r="B48" t="str" cm="1">
        <f t="array" ref="B48">TRANSPOSE(_xlfn._xlws.SORT(_xlfn._xlws.FILTER(environModifications[environmental_modif_lev]&amp;" | "&amp;environModifications[environ_modif_name],environModifications[experiment_ID]=A48)))</f>
        <v xml:space="preserve"> | </v>
      </c>
      <c r="DQ48" cm="1">
        <f t="array" ref="DQ48">TRANSPOSE(_xlfn._xlws.SORT(_xlfn._xlws.FILTER(environModifications[environmental_modif_lev],environModifications[experiment_ID]=A48)))</f>
        <v>0</v>
      </c>
    </row>
    <row r="49" spans="2:121" x14ac:dyDescent="0.45">
      <c r="B49" t="str" cm="1">
        <f t="array" ref="B49">TRANSPOSE(_xlfn._xlws.SORT(_xlfn._xlws.FILTER(environModifications[environmental_modif_lev]&amp;" | "&amp;environModifications[environ_modif_name],environModifications[experiment_ID]=A49)))</f>
        <v xml:space="preserve"> | </v>
      </c>
      <c r="DQ49" cm="1">
        <f t="array" ref="DQ49">TRANSPOSE(_xlfn._xlws.SORT(_xlfn._xlws.FILTER(environModifications[environmental_modif_lev],environModifications[experiment_ID]=A49)))</f>
        <v>0</v>
      </c>
    </row>
    <row r="50" spans="2:121" x14ac:dyDescent="0.45">
      <c r="B50" t="str" cm="1">
        <f t="array" ref="B50">TRANSPOSE(_xlfn._xlws.SORT(_xlfn._xlws.FILTER(environModifications[environmental_modif_lev]&amp;" | "&amp;environModifications[environ_modif_name],environModifications[experiment_ID]=A50)))</f>
        <v xml:space="preserve"> | </v>
      </c>
      <c r="DQ50" cm="1">
        <f t="array" ref="DQ50">TRANSPOSE(_xlfn._xlws.SORT(_xlfn._xlws.FILTER(environModifications[environmental_modif_lev],environModifications[experiment_ID]=A50)))</f>
        <v>0</v>
      </c>
    </row>
    <row r="51" spans="2:121" x14ac:dyDescent="0.45">
      <c r="B51" t="str" cm="1">
        <f t="array" ref="B51">TRANSPOSE(_xlfn._xlws.SORT(_xlfn._xlws.FILTER(environModifications[environmental_modif_lev]&amp;" | "&amp;environModifications[environ_modif_name],environModifications[experiment_ID]=A51)))</f>
        <v xml:space="preserve"> | </v>
      </c>
      <c r="DQ51" cm="1">
        <f t="array" ref="DQ51">TRANSPOSE(_xlfn._xlws.SORT(_xlfn._xlws.FILTER(environModifications[environmental_modif_lev],environModifications[experiment_ID]=A51)))</f>
        <v>0</v>
      </c>
    </row>
    <row r="52" spans="2:121" x14ac:dyDescent="0.45">
      <c r="B52" t="str" cm="1">
        <f t="array" ref="B52">TRANSPOSE(_xlfn._xlws.SORT(_xlfn._xlws.FILTER(environModifications[environmental_modif_lev]&amp;" | "&amp;environModifications[environ_modif_name],environModifications[experiment_ID]=A52)))</f>
        <v xml:space="preserve"> | </v>
      </c>
      <c r="DQ52" cm="1">
        <f t="array" ref="DQ52">TRANSPOSE(_xlfn._xlws.SORT(_xlfn._xlws.FILTER(environModifications[environmental_modif_lev],environModifications[experiment_ID]=A52)))</f>
        <v>0</v>
      </c>
    </row>
    <row r="53" spans="2:121" x14ac:dyDescent="0.45">
      <c r="B53" t="str" cm="1">
        <f t="array" ref="B53">TRANSPOSE(_xlfn._xlws.SORT(_xlfn._xlws.FILTER(environModifications[environmental_modif_lev]&amp;" | "&amp;environModifications[environ_modif_name],environModifications[experiment_ID]=A53)))</f>
        <v xml:space="preserve"> | </v>
      </c>
      <c r="DQ53" cm="1">
        <f t="array" ref="DQ53">TRANSPOSE(_xlfn._xlws.SORT(_xlfn._xlws.FILTER(environModifications[environmental_modif_lev],environModifications[experiment_ID]=A53)))</f>
        <v>0</v>
      </c>
    </row>
    <row r="54" spans="2:121" x14ac:dyDescent="0.45">
      <c r="B54" t="str" cm="1">
        <f t="array" ref="B54">TRANSPOSE(_xlfn._xlws.SORT(_xlfn._xlws.FILTER(environModifications[environmental_modif_lev]&amp;" | "&amp;environModifications[environ_modif_name],environModifications[experiment_ID]=A54)))</f>
        <v xml:space="preserve"> | </v>
      </c>
      <c r="DQ54" cm="1">
        <f t="array" ref="DQ54">TRANSPOSE(_xlfn._xlws.SORT(_xlfn._xlws.FILTER(environModifications[environmental_modif_lev],environModifications[experiment_ID]=A54)))</f>
        <v>0</v>
      </c>
    </row>
    <row r="55" spans="2:121" x14ac:dyDescent="0.45">
      <c r="B55" t="str" cm="1">
        <f t="array" ref="B55">TRANSPOSE(_xlfn._xlws.SORT(_xlfn._xlws.FILTER(environModifications[environmental_modif_lev]&amp;" | "&amp;environModifications[environ_modif_name],environModifications[experiment_ID]=A55)))</f>
        <v xml:space="preserve"> | </v>
      </c>
      <c r="DQ55" cm="1">
        <f t="array" ref="DQ55">TRANSPOSE(_xlfn._xlws.SORT(_xlfn._xlws.FILTER(environModifications[environmental_modif_lev],environModifications[experiment_ID]=A55)))</f>
        <v>0</v>
      </c>
    </row>
    <row r="56" spans="2:121" x14ac:dyDescent="0.45">
      <c r="B56" t="str" cm="1">
        <f t="array" ref="B56">TRANSPOSE(_xlfn._xlws.SORT(_xlfn._xlws.FILTER(environModifications[environmental_modif_lev]&amp;" | "&amp;environModifications[environ_modif_name],environModifications[experiment_ID]=A56)))</f>
        <v xml:space="preserve"> | </v>
      </c>
      <c r="DQ56" cm="1">
        <f t="array" ref="DQ56">TRANSPOSE(_xlfn._xlws.SORT(_xlfn._xlws.FILTER(environModifications[environmental_modif_lev],environModifications[experiment_ID]=A56)))</f>
        <v>0</v>
      </c>
    </row>
    <row r="57" spans="2:121" x14ac:dyDescent="0.45">
      <c r="B57" t="str" cm="1">
        <f t="array" ref="B57">TRANSPOSE(_xlfn._xlws.SORT(_xlfn._xlws.FILTER(environModifications[environmental_modif_lev]&amp;" | "&amp;environModifications[environ_modif_name],environModifications[experiment_ID]=A57)))</f>
        <v xml:space="preserve"> | </v>
      </c>
      <c r="DQ57" cm="1">
        <f t="array" ref="DQ57">TRANSPOSE(_xlfn._xlws.SORT(_xlfn._xlws.FILTER(environModifications[environmental_modif_lev],environModifications[experiment_ID]=A57)))</f>
        <v>0</v>
      </c>
    </row>
    <row r="58" spans="2:121" x14ac:dyDescent="0.45">
      <c r="B58" t="str" cm="1">
        <f t="array" ref="B58">TRANSPOSE(_xlfn._xlws.SORT(_xlfn._xlws.FILTER(environModifications[environmental_modif_lev]&amp;" | "&amp;environModifications[environ_modif_name],environModifications[experiment_ID]=A58)))</f>
        <v xml:space="preserve"> | </v>
      </c>
      <c r="DQ58" cm="1">
        <f t="array" ref="DQ58">TRANSPOSE(_xlfn._xlws.SORT(_xlfn._xlws.FILTER(environModifications[environmental_modif_lev],environModifications[experiment_ID]=A58)))</f>
        <v>0</v>
      </c>
    </row>
    <row r="59" spans="2:121" x14ac:dyDescent="0.45">
      <c r="B59" t="str" cm="1">
        <f t="array" ref="B59">TRANSPOSE(_xlfn._xlws.SORT(_xlfn._xlws.FILTER(environModifications[environmental_modif_lev]&amp;" | "&amp;environModifications[environ_modif_name],environModifications[experiment_ID]=A59)))</f>
        <v xml:space="preserve"> | </v>
      </c>
      <c r="DQ59" cm="1">
        <f t="array" ref="DQ59">TRANSPOSE(_xlfn._xlws.SORT(_xlfn._xlws.FILTER(environModifications[environmental_modif_lev],environModifications[experiment_ID]=A59)))</f>
        <v>0</v>
      </c>
    </row>
    <row r="60" spans="2:121" x14ac:dyDescent="0.45">
      <c r="B60" t="str" cm="1">
        <f t="array" ref="B60">TRANSPOSE(_xlfn._xlws.SORT(_xlfn._xlws.FILTER(environModifications[environmental_modif_lev]&amp;" | "&amp;environModifications[environ_modif_name],environModifications[experiment_ID]=A60)))</f>
        <v xml:space="preserve"> | </v>
      </c>
      <c r="DQ60" cm="1">
        <f t="array" ref="DQ60">TRANSPOSE(_xlfn._xlws.SORT(_xlfn._xlws.FILTER(environModifications[environmental_modif_lev],environModifications[experiment_ID]=A60)))</f>
        <v>0</v>
      </c>
    </row>
    <row r="61" spans="2:121" x14ac:dyDescent="0.45">
      <c r="B61" t="str" cm="1">
        <f t="array" ref="B61">TRANSPOSE(_xlfn._xlws.SORT(_xlfn._xlws.FILTER(environModifications[environmental_modif_lev]&amp;" | "&amp;environModifications[environ_modif_name],environModifications[experiment_ID]=A61)))</f>
        <v xml:space="preserve"> | </v>
      </c>
      <c r="DQ61" cm="1">
        <f t="array" ref="DQ61">TRANSPOSE(_xlfn._xlws.SORT(_xlfn._xlws.FILTER(environModifications[environmental_modif_lev],environModifications[experiment_ID]=A61)))</f>
        <v>0</v>
      </c>
    </row>
    <row r="62" spans="2:121" x14ac:dyDescent="0.45">
      <c r="B62" t="str" cm="1">
        <f t="array" ref="B62">TRANSPOSE(_xlfn._xlws.SORT(_xlfn._xlws.FILTER(environModifications[environmental_modif_lev]&amp;" | "&amp;environModifications[environ_modif_name],environModifications[experiment_ID]=A62)))</f>
        <v xml:space="preserve"> | </v>
      </c>
      <c r="DQ62" cm="1">
        <f t="array" ref="DQ62">TRANSPOSE(_xlfn._xlws.SORT(_xlfn._xlws.FILTER(environModifications[environmental_modif_lev],environModifications[experiment_ID]=A62)))</f>
        <v>0</v>
      </c>
    </row>
    <row r="63" spans="2:121" x14ac:dyDescent="0.45">
      <c r="B63" t="str" cm="1">
        <f t="array" ref="B63">TRANSPOSE(_xlfn._xlws.SORT(_xlfn._xlws.FILTER(environModifications[environmental_modif_lev]&amp;" | "&amp;environModifications[environ_modif_name],environModifications[experiment_ID]=A63)))</f>
        <v xml:space="preserve"> | </v>
      </c>
      <c r="DQ63" cm="1">
        <f t="array" ref="DQ63">TRANSPOSE(_xlfn._xlws.SORT(_xlfn._xlws.FILTER(environModifications[environmental_modif_lev],environModifications[experiment_ID]=A63)))</f>
        <v>0</v>
      </c>
    </row>
    <row r="64" spans="2:121" x14ac:dyDescent="0.45">
      <c r="B64" t="str" cm="1">
        <f t="array" ref="B64">TRANSPOSE(_xlfn._xlws.SORT(_xlfn._xlws.FILTER(environModifications[environmental_modif_lev]&amp;" | "&amp;environModifications[environ_modif_name],environModifications[experiment_ID]=A64)))</f>
        <v xml:space="preserve"> | </v>
      </c>
      <c r="DQ64" cm="1">
        <f t="array" ref="DQ64">TRANSPOSE(_xlfn._xlws.SORT(_xlfn._xlws.FILTER(environModifications[environmental_modif_lev],environModifications[experiment_ID]=A64)))</f>
        <v>0</v>
      </c>
    </row>
    <row r="65" spans="2:121" x14ac:dyDescent="0.45">
      <c r="B65" t="str" cm="1">
        <f t="array" ref="B65">TRANSPOSE(_xlfn._xlws.SORT(_xlfn._xlws.FILTER(environModifications[environmental_modif_lev]&amp;" | "&amp;environModifications[environ_modif_name],environModifications[experiment_ID]=A65)))</f>
        <v xml:space="preserve"> | </v>
      </c>
      <c r="DQ65" cm="1">
        <f t="array" ref="DQ65">TRANSPOSE(_xlfn._xlws.SORT(_xlfn._xlws.FILTER(environModifications[environmental_modif_lev],environModifications[experiment_ID]=A65)))</f>
        <v>0</v>
      </c>
    </row>
    <row r="66" spans="2:121" x14ac:dyDescent="0.45">
      <c r="B66" t="str" cm="1">
        <f t="array" ref="B66">TRANSPOSE(_xlfn._xlws.SORT(_xlfn._xlws.FILTER(environModifications[environmental_modif_lev]&amp;" | "&amp;environModifications[environ_modif_name],environModifications[experiment_ID]=A66)))</f>
        <v xml:space="preserve"> | </v>
      </c>
      <c r="DQ66" cm="1">
        <f t="array" ref="DQ66">TRANSPOSE(_xlfn._xlws.SORT(_xlfn._xlws.FILTER(environModifications[environmental_modif_lev],environModifications[experiment_ID]=A66)))</f>
        <v>0</v>
      </c>
    </row>
    <row r="67" spans="2:121" x14ac:dyDescent="0.45">
      <c r="B67" t="str" cm="1">
        <f t="array" ref="B67">TRANSPOSE(_xlfn._xlws.SORT(_xlfn._xlws.FILTER(environModifications[environmental_modif_lev]&amp;" | "&amp;environModifications[environ_modif_name],environModifications[experiment_ID]=A67)))</f>
        <v xml:space="preserve"> | </v>
      </c>
      <c r="DQ67" cm="1">
        <f t="array" ref="DQ67">TRANSPOSE(_xlfn._xlws.SORT(_xlfn._xlws.FILTER(environModifications[environmental_modif_lev],environModifications[experiment_ID]=A67)))</f>
        <v>0</v>
      </c>
    </row>
    <row r="68" spans="2:121" x14ac:dyDescent="0.45">
      <c r="B68" t="str" cm="1">
        <f t="array" ref="B68">TRANSPOSE(_xlfn._xlws.SORT(_xlfn._xlws.FILTER(environModifications[environmental_modif_lev]&amp;" | "&amp;environModifications[environ_modif_name],environModifications[experiment_ID]=A68)))</f>
        <v xml:space="preserve"> | </v>
      </c>
      <c r="DQ68" cm="1">
        <f t="array" ref="DQ68">TRANSPOSE(_xlfn._xlws.SORT(_xlfn._xlws.FILTER(environModifications[environmental_modif_lev],environModifications[experiment_ID]=A68)))</f>
        <v>0</v>
      </c>
    </row>
    <row r="69" spans="2:121" x14ac:dyDescent="0.45">
      <c r="B69" t="str" cm="1">
        <f t="array" ref="B69">TRANSPOSE(_xlfn._xlws.SORT(_xlfn._xlws.FILTER(environModifications[environmental_modif_lev]&amp;" | "&amp;environModifications[environ_modif_name],environModifications[experiment_ID]=A69)))</f>
        <v xml:space="preserve"> | </v>
      </c>
      <c r="DQ69" cm="1">
        <f t="array" ref="DQ69">TRANSPOSE(_xlfn._xlws.SORT(_xlfn._xlws.FILTER(environModifications[environmental_modif_lev],environModifications[experiment_ID]=A69)))</f>
        <v>0</v>
      </c>
    </row>
    <row r="70" spans="2:121" x14ac:dyDescent="0.45">
      <c r="B70" t="str" cm="1">
        <f t="array" ref="B70">TRANSPOSE(_xlfn._xlws.SORT(_xlfn._xlws.FILTER(environModifications[environmental_modif_lev]&amp;" | "&amp;environModifications[environ_modif_name],environModifications[experiment_ID]=A70)))</f>
        <v xml:space="preserve"> | </v>
      </c>
      <c r="DQ70" cm="1">
        <f t="array" ref="DQ70">TRANSPOSE(_xlfn._xlws.SORT(_xlfn._xlws.FILTER(environModifications[environmental_modif_lev],environModifications[experiment_ID]=A70)))</f>
        <v>0</v>
      </c>
    </row>
    <row r="71" spans="2:121" x14ac:dyDescent="0.45">
      <c r="B71" t="str" cm="1">
        <f t="array" ref="B71">TRANSPOSE(_xlfn._xlws.SORT(_xlfn._xlws.FILTER(environModifications[environmental_modif_lev]&amp;" | "&amp;environModifications[environ_modif_name],environModifications[experiment_ID]=A71)))</f>
        <v xml:space="preserve"> | </v>
      </c>
      <c r="DQ71" cm="1">
        <f t="array" ref="DQ71">TRANSPOSE(_xlfn._xlws.SORT(_xlfn._xlws.FILTER(environModifications[environmental_modif_lev],environModifications[experiment_ID]=A71)))</f>
        <v>0</v>
      </c>
    </row>
    <row r="72" spans="2:121" x14ac:dyDescent="0.45">
      <c r="B72" t="str" cm="1">
        <f t="array" ref="B72">TRANSPOSE(_xlfn._xlws.SORT(_xlfn._xlws.FILTER(environModifications[environmental_modif_lev]&amp;" | "&amp;environModifications[environ_modif_name],environModifications[experiment_ID]=A72)))</f>
        <v xml:space="preserve"> | </v>
      </c>
      <c r="DQ72" cm="1">
        <f t="array" ref="DQ72">TRANSPOSE(_xlfn._xlws.SORT(_xlfn._xlws.FILTER(environModifications[environmental_modif_lev],environModifications[experiment_ID]=A72)))</f>
        <v>0</v>
      </c>
    </row>
    <row r="73" spans="2:121" x14ac:dyDescent="0.45">
      <c r="B73" t="str" cm="1">
        <f t="array" ref="B73">TRANSPOSE(_xlfn._xlws.SORT(_xlfn._xlws.FILTER(environModifications[environmental_modif_lev]&amp;" | "&amp;environModifications[environ_modif_name],environModifications[experiment_ID]=A73)))</f>
        <v xml:space="preserve"> | </v>
      </c>
      <c r="DQ73" cm="1">
        <f t="array" ref="DQ73">TRANSPOSE(_xlfn._xlws.SORT(_xlfn._xlws.FILTER(environModifications[environmental_modif_lev],environModifications[experiment_ID]=A73)))</f>
        <v>0</v>
      </c>
    </row>
    <row r="74" spans="2:121" x14ac:dyDescent="0.45">
      <c r="B74" t="str" cm="1">
        <f t="array" ref="B74">TRANSPOSE(_xlfn._xlws.SORT(_xlfn._xlws.FILTER(environModifications[environmental_modif_lev]&amp;" | "&amp;environModifications[environ_modif_name],environModifications[experiment_ID]=A74)))</f>
        <v xml:space="preserve"> | </v>
      </c>
      <c r="DQ74" cm="1">
        <f t="array" ref="DQ74">TRANSPOSE(_xlfn._xlws.SORT(_xlfn._xlws.FILTER(environModifications[environmental_modif_lev],environModifications[experiment_ID]=A74)))</f>
        <v>0</v>
      </c>
    </row>
    <row r="75" spans="2:121" x14ac:dyDescent="0.45">
      <c r="B75" t="str" cm="1">
        <f t="array" ref="B75">TRANSPOSE(_xlfn._xlws.SORT(_xlfn._xlws.FILTER(environModifications[environmental_modif_lev]&amp;" | "&amp;environModifications[environ_modif_name],environModifications[experiment_ID]=A75)))</f>
        <v xml:space="preserve"> | </v>
      </c>
      <c r="DQ75" cm="1">
        <f t="array" ref="DQ75">TRANSPOSE(_xlfn._xlws.SORT(_xlfn._xlws.FILTER(environModifications[environmental_modif_lev],environModifications[experiment_ID]=A75)))</f>
        <v>0</v>
      </c>
    </row>
    <row r="76" spans="2:121" x14ac:dyDescent="0.45">
      <c r="B76" t="str" cm="1">
        <f t="array" ref="B76">TRANSPOSE(_xlfn._xlws.SORT(_xlfn._xlws.FILTER(environModifications[environmental_modif_lev]&amp;" | "&amp;environModifications[environ_modif_name],environModifications[experiment_ID]=A76)))</f>
        <v xml:space="preserve"> | </v>
      </c>
      <c r="DQ76" cm="1">
        <f t="array" ref="DQ76">TRANSPOSE(_xlfn._xlws.SORT(_xlfn._xlws.FILTER(environModifications[environmental_modif_lev],environModifications[experiment_ID]=A76)))</f>
        <v>0</v>
      </c>
    </row>
    <row r="77" spans="2:121" x14ac:dyDescent="0.45">
      <c r="B77" t="str" cm="1">
        <f t="array" ref="B77">TRANSPOSE(_xlfn._xlws.SORT(_xlfn._xlws.FILTER(environModifications[environmental_modif_lev]&amp;" | "&amp;environModifications[environ_modif_name],environModifications[experiment_ID]=A77)))</f>
        <v xml:space="preserve"> | </v>
      </c>
      <c r="DQ77" cm="1">
        <f t="array" ref="DQ77">TRANSPOSE(_xlfn._xlws.SORT(_xlfn._xlws.FILTER(environModifications[environmental_modif_lev],environModifications[experiment_ID]=A77)))</f>
        <v>0</v>
      </c>
    </row>
    <row r="78" spans="2:121" x14ac:dyDescent="0.45">
      <c r="B78" t="str" cm="1">
        <f t="array" ref="B78">TRANSPOSE(_xlfn._xlws.SORT(_xlfn._xlws.FILTER(environModifications[environmental_modif_lev]&amp;" | "&amp;environModifications[environ_modif_name],environModifications[experiment_ID]=A78)))</f>
        <v xml:space="preserve"> | </v>
      </c>
      <c r="DQ78" cm="1">
        <f t="array" ref="DQ78">TRANSPOSE(_xlfn._xlws.SORT(_xlfn._xlws.FILTER(environModifications[environmental_modif_lev],environModifications[experiment_ID]=A78)))</f>
        <v>0</v>
      </c>
    </row>
    <row r="79" spans="2:121" x14ac:dyDescent="0.45">
      <c r="B79" t="str" cm="1">
        <f t="array" ref="B79">TRANSPOSE(_xlfn._xlws.SORT(_xlfn._xlws.FILTER(environModifications[environmental_modif_lev]&amp;" | "&amp;environModifications[environ_modif_name],environModifications[experiment_ID]=A79)))</f>
        <v xml:space="preserve"> | </v>
      </c>
      <c r="DQ79" cm="1">
        <f t="array" ref="DQ79">TRANSPOSE(_xlfn._xlws.SORT(_xlfn._xlws.FILTER(environModifications[environmental_modif_lev],environModifications[experiment_ID]=A79)))</f>
        <v>0</v>
      </c>
    </row>
    <row r="80" spans="2:121" x14ac:dyDescent="0.45">
      <c r="B80" t="str" cm="1">
        <f t="array" ref="B80">TRANSPOSE(_xlfn._xlws.SORT(_xlfn._xlws.FILTER(environModifications[environmental_modif_lev]&amp;" | "&amp;environModifications[environ_modif_name],environModifications[experiment_ID]=A80)))</f>
        <v xml:space="preserve"> | </v>
      </c>
      <c r="DQ80" cm="1">
        <f t="array" ref="DQ80">TRANSPOSE(_xlfn._xlws.SORT(_xlfn._xlws.FILTER(environModifications[environmental_modif_lev],environModifications[experiment_ID]=A80)))</f>
        <v>0</v>
      </c>
    </row>
    <row r="81" spans="2:121" x14ac:dyDescent="0.45">
      <c r="B81" t="str" cm="1">
        <f t="array" ref="B81">TRANSPOSE(_xlfn._xlws.SORT(_xlfn._xlws.FILTER(environModifications[environmental_modif_lev]&amp;" | "&amp;environModifications[environ_modif_name],environModifications[experiment_ID]=A81)))</f>
        <v xml:space="preserve"> | </v>
      </c>
      <c r="DQ81" cm="1">
        <f t="array" ref="DQ81">TRANSPOSE(_xlfn._xlws.SORT(_xlfn._xlws.FILTER(environModifications[environmental_modif_lev],environModifications[experiment_ID]=A81)))</f>
        <v>0</v>
      </c>
    </row>
    <row r="82" spans="2:121" x14ac:dyDescent="0.45">
      <c r="B82" t="str" cm="1">
        <f t="array" ref="B82">TRANSPOSE(_xlfn._xlws.SORT(_xlfn._xlws.FILTER(environModifications[environmental_modif_lev]&amp;" | "&amp;environModifications[environ_modif_name],environModifications[experiment_ID]=A82)))</f>
        <v xml:space="preserve"> | </v>
      </c>
      <c r="DQ82" cm="1">
        <f t="array" ref="DQ82">TRANSPOSE(_xlfn._xlws.SORT(_xlfn._xlws.FILTER(environModifications[environmental_modif_lev],environModifications[experiment_ID]=A82)))</f>
        <v>0</v>
      </c>
    </row>
    <row r="83" spans="2:121" x14ac:dyDescent="0.45">
      <c r="B83" t="str" cm="1">
        <f t="array" ref="B83">TRANSPOSE(_xlfn._xlws.SORT(_xlfn._xlws.FILTER(environModifications[environmental_modif_lev]&amp;" | "&amp;environModifications[environ_modif_name],environModifications[experiment_ID]=A83)))</f>
        <v xml:space="preserve"> | </v>
      </c>
      <c r="DQ83" cm="1">
        <f t="array" ref="DQ83">TRANSPOSE(_xlfn._xlws.SORT(_xlfn._xlws.FILTER(environModifications[environmental_modif_lev],environModifications[experiment_ID]=A83)))</f>
        <v>0</v>
      </c>
    </row>
    <row r="84" spans="2:121" x14ac:dyDescent="0.45">
      <c r="B84" t="str" cm="1">
        <f t="array" ref="B84">TRANSPOSE(_xlfn._xlws.SORT(_xlfn._xlws.FILTER(environModifications[environmental_modif_lev]&amp;" | "&amp;environModifications[environ_modif_name],environModifications[experiment_ID]=A84)))</f>
        <v xml:space="preserve"> | </v>
      </c>
      <c r="DQ84" cm="1">
        <f t="array" ref="DQ84">TRANSPOSE(_xlfn._xlws.SORT(_xlfn._xlws.FILTER(environModifications[environmental_modif_lev],environModifications[experiment_ID]=A84)))</f>
        <v>0</v>
      </c>
    </row>
    <row r="85" spans="2:121" x14ac:dyDescent="0.45">
      <c r="B85" t="str" cm="1">
        <f t="array" ref="B85">TRANSPOSE(_xlfn._xlws.SORT(_xlfn._xlws.FILTER(environModifications[environmental_modif_lev]&amp;" | "&amp;environModifications[environ_modif_name],environModifications[experiment_ID]=A85)))</f>
        <v xml:space="preserve"> | </v>
      </c>
      <c r="DQ85" cm="1">
        <f t="array" ref="DQ85">TRANSPOSE(_xlfn._xlws.SORT(_xlfn._xlws.FILTER(environModifications[environmental_modif_lev],environModifications[experiment_ID]=A85)))</f>
        <v>0</v>
      </c>
    </row>
    <row r="86" spans="2:121" x14ac:dyDescent="0.45">
      <c r="B86" t="str" cm="1">
        <f t="array" ref="B86">TRANSPOSE(_xlfn._xlws.SORT(_xlfn._xlws.FILTER(environModifications[environmental_modif_lev]&amp;" | "&amp;environModifications[environ_modif_name],environModifications[experiment_ID]=A86)))</f>
        <v xml:space="preserve"> | </v>
      </c>
      <c r="DQ86" cm="1">
        <f t="array" ref="DQ86">TRANSPOSE(_xlfn._xlws.SORT(_xlfn._xlws.FILTER(environModifications[environmental_modif_lev],environModifications[experiment_ID]=A86)))</f>
        <v>0</v>
      </c>
    </row>
    <row r="87" spans="2:121" x14ac:dyDescent="0.45">
      <c r="B87" t="str" cm="1">
        <f t="array" ref="B87">TRANSPOSE(_xlfn._xlws.SORT(_xlfn._xlws.FILTER(environModifications[environmental_modif_lev]&amp;" | "&amp;environModifications[environ_modif_name],environModifications[experiment_ID]=A87)))</f>
        <v xml:space="preserve"> | </v>
      </c>
      <c r="DQ87" cm="1">
        <f t="array" ref="DQ87">TRANSPOSE(_xlfn._xlws.SORT(_xlfn._xlws.FILTER(environModifications[environmental_modif_lev],environModifications[experiment_ID]=A87)))</f>
        <v>0</v>
      </c>
    </row>
    <row r="88" spans="2:121" x14ac:dyDescent="0.45">
      <c r="B88" t="str" cm="1">
        <f t="array" ref="B88">TRANSPOSE(_xlfn._xlws.SORT(_xlfn._xlws.FILTER(environModifications[environmental_modif_lev]&amp;" | "&amp;environModifications[environ_modif_name],environModifications[experiment_ID]=A88)))</f>
        <v xml:space="preserve"> | </v>
      </c>
      <c r="DQ88" cm="1">
        <f t="array" ref="DQ88">TRANSPOSE(_xlfn._xlws.SORT(_xlfn._xlws.FILTER(environModifications[environmental_modif_lev],environModifications[experiment_ID]=A88)))</f>
        <v>0</v>
      </c>
    </row>
    <row r="89" spans="2:121" x14ac:dyDescent="0.45">
      <c r="B89" t="str" cm="1">
        <f t="array" ref="B89">TRANSPOSE(_xlfn._xlws.SORT(_xlfn._xlws.FILTER(environModifications[environmental_modif_lev]&amp;" | "&amp;environModifications[environ_modif_name],environModifications[experiment_ID]=A89)))</f>
        <v xml:space="preserve"> | </v>
      </c>
      <c r="DQ89" cm="1">
        <f t="array" ref="DQ89">TRANSPOSE(_xlfn._xlws.SORT(_xlfn._xlws.FILTER(environModifications[environmental_modif_lev],environModifications[experiment_ID]=A89)))</f>
        <v>0</v>
      </c>
    </row>
    <row r="90" spans="2:121" x14ac:dyDescent="0.45">
      <c r="B90" t="str" cm="1">
        <f t="array" ref="B90">TRANSPOSE(_xlfn._xlws.SORT(_xlfn._xlws.FILTER(environModifications[environmental_modif_lev]&amp;" | "&amp;environModifications[environ_modif_name],environModifications[experiment_ID]=A90)))</f>
        <v xml:space="preserve"> | </v>
      </c>
      <c r="DQ90" cm="1">
        <f t="array" ref="DQ90">TRANSPOSE(_xlfn._xlws.SORT(_xlfn._xlws.FILTER(environModifications[environmental_modif_lev],environModifications[experiment_ID]=A90)))</f>
        <v>0</v>
      </c>
    </row>
    <row r="91" spans="2:121" x14ac:dyDescent="0.45">
      <c r="B91" t="str" cm="1">
        <f t="array" ref="B91">TRANSPOSE(_xlfn._xlws.SORT(_xlfn._xlws.FILTER(environModifications[environmental_modif_lev]&amp;" | "&amp;environModifications[environ_modif_name],environModifications[experiment_ID]=A91)))</f>
        <v xml:space="preserve"> | </v>
      </c>
      <c r="DQ91" cm="1">
        <f t="array" ref="DQ91">TRANSPOSE(_xlfn._xlws.SORT(_xlfn._xlws.FILTER(environModifications[environmental_modif_lev],environModifications[experiment_ID]=A91)))</f>
        <v>0</v>
      </c>
    </row>
    <row r="92" spans="2:121" x14ac:dyDescent="0.45">
      <c r="B92" t="str" cm="1">
        <f t="array" ref="B92">TRANSPOSE(_xlfn._xlws.SORT(_xlfn._xlws.FILTER(environModifications[environmental_modif_lev]&amp;" | "&amp;environModifications[environ_modif_name],environModifications[experiment_ID]=A92)))</f>
        <v xml:space="preserve"> | </v>
      </c>
      <c r="DQ92" cm="1">
        <f t="array" ref="DQ92">TRANSPOSE(_xlfn._xlws.SORT(_xlfn._xlws.FILTER(environModifications[environmental_modif_lev],environModifications[experiment_ID]=A92)))</f>
        <v>0</v>
      </c>
    </row>
    <row r="93" spans="2:121" x14ac:dyDescent="0.45">
      <c r="B93" t="str" cm="1">
        <f t="array" ref="B93">TRANSPOSE(_xlfn._xlws.SORT(_xlfn._xlws.FILTER(environModifications[environmental_modif_lev]&amp;" | "&amp;environModifications[environ_modif_name],environModifications[experiment_ID]=A93)))</f>
        <v xml:space="preserve"> | </v>
      </c>
      <c r="DQ93" cm="1">
        <f t="array" ref="DQ93">TRANSPOSE(_xlfn._xlws.SORT(_xlfn._xlws.FILTER(environModifications[environmental_modif_lev],environModifications[experiment_ID]=A93)))</f>
        <v>0</v>
      </c>
    </row>
    <row r="94" spans="2:121" x14ac:dyDescent="0.45">
      <c r="B94" t="str" cm="1">
        <f t="array" ref="B94">TRANSPOSE(_xlfn._xlws.SORT(_xlfn._xlws.FILTER(environModifications[environmental_modif_lev]&amp;" | "&amp;environModifications[environ_modif_name],environModifications[experiment_ID]=A94)))</f>
        <v xml:space="preserve"> | </v>
      </c>
      <c r="DQ94" cm="1">
        <f t="array" ref="DQ94">TRANSPOSE(_xlfn._xlws.SORT(_xlfn._xlws.FILTER(environModifications[environmental_modif_lev],environModifications[experiment_ID]=A94)))</f>
        <v>0</v>
      </c>
    </row>
    <row r="95" spans="2:121" x14ac:dyDescent="0.45">
      <c r="B95" t="str" cm="1">
        <f t="array" ref="B95">TRANSPOSE(_xlfn._xlws.SORT(_xlfn._xlws.FILTER(environModifications[environmental_modif_lev]&amp;" | "&amp;environModifications[environ_modif_name],environModifications[experiment_ID]=A95)))</f>
        <v xml:space="preserve"> | </v>
      </c>
      <c r="DQ95" cm="1">
        <f t="array" ref="DQ95">TRANSPOSE(_xlfn._xlws.SORT(_xlfn._xlws.FILTER(environModifications[environmental_modif_lev],environModifications[experiment_ID]=A95)))</f>
        <v>0</v>
      </c>
    </row>
    <row r="96" spans="2:121" x14ac:dyDescent="0.45">
      <c r="B96" t="str" cm="1">
        <f t="array" ref="B96">TRANSPOSE(_xlfn._xlws.SORT(_xlfn._xlws.FILTER(environModifications[environmental_modif_lev]&amp;" | "&amp;environModifications[environ_modif_name],environModifications[experiment_ID]=A96)))</f>
        <v xml:space="preserve"> | </v>
      </c>
      <c r="DQ96" cm="1">
        <f t="array" ref="DQ96">TRANSPOSE(_xlfn._xlws.SORT(_xlfn._xlws.FILTER(environModifications[environmental_modif_lev],environModifications[experiment_ID]=A96)))</f>
        <v>0</v>
      </c>
    </row>
    <row r="97" spans="2:121" x14ac:dyDescent="0.45">
      <c r="B97" t="str" cm="1">
        <f t="array" ref="B97">TRANSPOSE(_xlfn._xlws.SORT(_xlfn._xlws.FILTER(environModifications[environmental_modif_lev]&amp;" | "&amp;environModifications[environ_modif_name],environModifications[experiment_ID]=A97)))</f>
        <v xml:space="preserve"> | </v>
      </c>
      <c r="DQ97" cm="1">
        <f t="array" ref="DQ97">TRANSPOSE(_xlfn._xlws.SORT(_xlfn._xlws.FILTER(environModifications[environmental_modif_lev],environModifications[experiment_ID]=A97)))</f>
        <v>0</v>
      </c>
    </row>
    <row r="98" spans="2:121" x14ac:dyDescent="0.45">
      <c r="B98" t="str" cm="1">
        <f t="array" ref="B98">TRANSPOSE(_xlfn._xlws.SORT(_xlfn._xlws.FILTER(environModifications[environmental_modif_lev]&amp;" | "&amp;environModifications[environ_modif_name],environModifications[experiment_ID]=A98)))</f>
        <v xml:space="preserve"> | </v>
      </c>
      <c r="DQ98" cm="1">
        <f t="array" ref="DQ98">TRANSPOSE(_xlfn._xlws.SORT(_xlfn._xlws.FILTER(environModifications[environmental_modif_lev],environModifications[experiment_ID]=A98)))</f>
        <v>0</v>
      </c>
    </row>
    <row r="99" spans="2:121" x14ac:dyDescent="0.45">
      <c r="B99" t="str" cm="1">
        <f t="array" ref="B99">TRANSPOSE(_xlfn._xlws.SORT(_xlfn._xlws.FILTER(environModifications[environmental_modif_lev]&amp;" | "&amp;environModifications[environ_modif_name],environModifications[experiment_ID]=A99)))</f>
        <v xml:space="preserve"> | </v>
      </c>
      <c r="DQ99" cm="1">
        <f t="array" ref="DQ99">TRANSPOSE(_xlfn._xlws.SORT(_xlfn._xlws.FILTER(environModifications[environmental_modif_lev],environModifications[experiment_ID]=A99)))</f>
        <v>0</v>
      </c>
    </row>
    <row r="100" spans="2:121" x14ac:dyDescent="0.45">
      <c r="B100" t="str" cm="1">
        <f t="array" ref="B100">TRANSPOSE(_xlfn._xlws.SORT(_xlfn._xlws.FILTER(environModifications[environmental_modif_lev]&amp;" | "&amp;environModifications[environ_modif_name],environModifications[experiment_ID]=A100)))</f>
        <v xml:space="preserve"> | </v>
      </c>
      <c r="DQ100" cm="1">
        <f t="array" ref="DQ100">TRANSPOSE(_xlfn._xlws.SORT(_xlfn._xlws.FILTER(environModifications[environmental_modif_lev],environModifications[experiment_ID]=A100)))</f>
        <v>0</v>
      </c>
    </row>
    <row r="101" spans="2:121" x14ac:dyDescent="0.45">
      <c r="B101" t="str" cm="1">
        <f t="array" ref="B101">TRANSPOSE(_xlfn._xlws.SORT(_xlfn._xlws.FILTER(environModifications[environmental_modif_lev]&amp;" | "&amp;environModifications[environ_modif_name],environModifications[experiment_ID]=A101)))</f>
        <v xml:space="preserve"> | </v>
      </c>
      <c r="DQ101" cm="1">
        <f t="array" ref="DQ101">TRANSPOSE(_xlfn._xlws.SORT(_xlfn._xlws.FILTER(environModifications[environmental_modif_lev],environModifications[experiment_ID]=A101)))</f>
        <v>0</v>
      </c>
    </row>
    <row r="102" spans="2:121" x14ac:dyDescent="0.45">
      <c r="B102" t="str" cm="1">
        <f t="array" ref="B102">TRANSPOSE(_xlfn._xlws.SORT(_xlfn._xlws.FILTER(environModifications[environmental_modif_lev]&amp;" | "&amp;environModifications[environ_modif_name],environModifications[experiment_ID]=A102)))</f>
        <v xml:space="preserve"> | </v>
      </c>
      <c r="DQ102" cm="1">
        <f t="array" ref="DQ102">TRANSPOSE(_xlfn._xlws.SORT(_xlfn._xlws.FILTER(environModifications[environmental_modif_lev],environModifications[experiment_ID]=A102)))</f>
        <v>0</v>
      </c>
    </row>
    <row r="103" spans="2:121" x14ac:dyDescent="0.45">
      <c r="B103" t="str" cm="1">
        <f t="array" ref="B103">TRANSPOSE(_xlfn._xlws.SORT(_xlfn._xlws.FILTER(environModifications[environmental_modif_lev]&amp;" | "&amp;environModifications[environ_modif_name],environModifications[experiment_ID]=A103)))</f>
        <v xml:space="preserve"> | </v>
      </c>
      <c r="DQ103" cm="1">
        <f t="array" ref="DQ103">TRANSPOSE(_xlfn._xlws.SORT(_xlfn._xlws.FILTER(environModifications[environmental_modif_lev],environModifications[experiment_ID]=A103)))</f>
        <v>0</v>
      </c>
    </row>
    <row r="104" spans="2:121" x14ac:dyDescent="0.45">
      <c r="B104" t="str" cm="1">
        <f t="array" ref="B104">TRANSPOSE(_xlfn._xlws.SORT(_xlfn._xlws.FILTER(environModifications[environmental_modif_lev]&amp;" | "&amp;environModifications[environ_modif_name],environModifications[experiment_ID]=A104)))</f>
        <v xml:space="preserve"> | </v>
      </c>
      <c r="DQ104" cm="1">
        <f t="array" ref="DQ104">TRANSPOSE(_xlfn._xlws.SORT(_xlfn._xlws.FILTER(environModifications[environmental_modif_lev],environModifications[experiment_ID]=A104)))</f>
        <v>0</v>
      </c>
    </row>
    <row r="105" spans="2:121" x14ac:dyDescent="0.45">
      <c r="B105" t="str" cm="1">
        <f t="array" ref="B105">TRANSPOSE(_xlfn._xlws.SORT(_xlfn._xlws.FILTER(environModifications[environmental_modif_lev]&amp;" | "&amp;environModifications[environ_modif_name],environModifications[experiment_ID]=A105)))</f>
        <v xml:space="preserve"> | </v>
      </c>
      <c r="DQ105" cm="1">
        <f t="array" ref="DQ105">TRANSPOSE(_xlfn._xlws.SORT(_xlfn._xlws.FILTER(environModifications[environmental_modif_lev],environModifications[experiment_ID]=A105)))</f>
        <v>0</v>
      </c>
    </row>
    <row r="106" spans="2:121" x14ac:dyDescent="0.45">
      <c r="B106" t="str" cm="1">
        <f t="array" ref="B106">TRANSPOSE(_xlfn._xlws.SORT(_xlfn._xlws.FILTER(environModifications[environmental_modif_lev]&amp;" | "&amp;environModifications[environ_modif_name],environModifications[experiment_ID]=A106)))</f>
        <v xml:space="preserve"> | </v>
      </c>
      <c r="DQ106" cm="1">
        <f t="array" ref="DQ106">TRANSPOSE(_xlfn._xlws.SORT(_xlfn._xlws.FILTER(environModifications[environmental_modif_lev],environModifications[experiment_ID]=A106)))</f>
        <v>0</v>
      </c>
    </row>
    <row r="107" spans="2:121" x14ac:dyDescent="0.45">
      <c r="B107" t="str" cm="1">
        <f t="array" ref="B107">TRANSPOSE(_xlfn._xlws.SORT(_xlfn._xlws.FILTER(environModifications[environmental_modif_lev]&amp;" | "&amp;environModifications[environ_modif_name],environModifications[experiment_ID]=A107)))</f>
        <v xml:space="preserve"> | </v>
      </c>
      <c r="DQ107" cm="1">
        <f t="array" ref="DQ107">TRANSPOSE(_xlfn._xlws.SORT(_xlfn._xlws.FILTER(environModifications[environmental_modif_lev],environModifications[experiment_ID]=A107)))</f>
        <v>0</v>
      </c>
    </row>
    <row r="108" spans="2:121" x14ac:dyDescent="0.45">
      <c r="B108" t="str" cm="1">
        <f t="array" ref="B108">TRANSPOSE(_xlfn._xlws.SORT(_xlfn._xlws.FILTER(environModifications[environmental_modif_lev]&amp;" | "&amp;environModifications[environ_modif_name],environModifications[experiment_ID]=A108)))</f>
        <v xml:space="preserve"> | </v>
      </c>
      <c r="DQ108" cm="1">
        <f t="array" ref="DQ108">TRANSPOSE(_xlfn._xlws.SORT(_xlfn._xlws.FILTER(environModifications[environmental_modif_lev],environModifications[experiment_ID]=A108)))</f>
        <v>0</v>
      </c>
    </row>
    <row r="109" spans="2:121" x14ac:dyDescent="0.45">
      <c r="B109" t="str" cm="1">
        <f t="array" ref="B109">TRANSPOSE(_xlfn._xlws.SORT(_xlfn._xlws.FILTER(environModifications[environmental_modif_lev]&amp;" | "&amp;environModifications[environ_modif_name],environModifications[experiment_ID]=A109)))</f>
        <v xml:space="preserve"> | </v>
      </c>
      <c r="DQ109" cm="1">
        <f t="array" ref="DQ109">TRANSPOSE(_xlfn._xlws.SORT(_xlfn._xlws.FILTER(environModifications[environmental_modif_lev],environModifications[experiment_ID]=A109)))</f>
        <v>0</v>
      </c>
    </row>
    <row r="110" spans="2:121" x14ac:dyDescent="0.45">
      <c r="B110" t="str" cm="1">
        <f t="array" ref="B110">TRANSPOSE(_xlfn._xlws.SORT(_xlfn._xlws.FILTER(environModifications[environmental_modif_lev]&amp;" | "&amp;environModifications[environ_modif_name],environModifications[experiment_ID]=A110)))</f>
        <v xml:space="preserve"> | </v>
      </c>
      <c r="DQ110" cm="1">
        <f t="array" ref="DQ110">TRANSPOSE(_xlfn._xlws.SORT(_xlfn._xlws.FILTER(environModifications[environmental_modif_lev],environModifications[experiment_ID]=A110)))</f>
        <v>0</v>
      </c>
    </row>
    <row r="111" spans="2:121" x14ac:dyDescent="0.45">
      <c r="B111" t="str" cm="1">
        <f t="array" ref="B111">TRANSPOSE(_xlfn._xlws.SORT(_xlfn._xlws.FILTER(environModifications[environmental_modif_lev]&amp;" | "&amp;environModifications[environ_modif_name],environModifications[experiment_ID]=A111)))</f>
        <v xml:space="preserve"> | </v>
      </c>
      <c r="DQ111" cm="1">
        <f t="array" ref="DQ111">TRANSPOSE(_xlfn._xlws.SORT(_xlfn._xlws.FILTER(environModifications[environmental_modif_lev],environModifications[experiment_ID]=A111)))</f>
        <v>0</v>
      </c>
    </row>
    <row r="112" spans="2:121" x14ac:dyDescent="0.45">
      <c r="B112" t="str" cm="1">
        <f t="array" ref="B112">TRANSPOSE(_xlfn._xlws.SORT(_xlfn._xlws.FILTER(environModifications[environmental_modif_lev]&amp;" | "&amp;environModifications[environ_modif_name],environModifications[experiment_ID]=A112)))</f>
        <v xml:space="preserve"> | </v>
      </c>
      <c r="DQ112" cm="1">
        <f t="array" ref="DQ112">TRANSPOSE(_xlfn._xlws.SORT(_xlfn._xlws.FILTER(environModifications[environmental_modif_lev],environModifications[experiment_ID]=A112)))</f>
        <v>0</v>
      </c>
    </row>
    <row r="113" spans="2:121" x14ac:dyDescent="0.45">
      <c r="B113" t="str" cm="1">
        <f t="array" ref="B113">TRANSPOSE(_xlfn._xlws.SORT(_xlfn._xlws.FILTER(environModifications[environmental_modif_lev]&amp;" | "&amp;environModifications[environ_modif_name],environModifications[experiment_ID]=A113)))</f>
        <v xml:space="preserve"> | </v>
      </c>
      <c r="DQ113" cm="1">
        <f t="array" ref="DQ113">TRANSPOSE(_xlfn._xlws.SORT(_xlfn._xlws.FILTER(environModifications[environmental_modif_lev],environModifications[experiment_ID]=A113)))</f>
        <v>0</v>
      </c>
    </row>
    <row r="114" spans="2:121" x14ac:dyDescent="0.45">
      <c r="B114" t="str" cm="1">
        <f t="array" ref="B114">TRANSPOSE(_xlfn._xlws.SORT(_xlfn._xlws.FILTER(environModifications[environmental_modif_lev]&amp;" | "&amp;environModifications[environ_modif_name],environModifications[experiment_ID]=A114)))</f>
        <v xml:space="preserve"> | </v>
      </c>
      <c r="DQ114" cm="1">
        <f t="array" ref="DQ114">TRANSPOSE(_xlfn._xlws.SORT(_xlfn._xlws.FILTER(environModifications[environmental_modif_lev],environModifications[experiment_ID]=A114)))</f>
        <v>0</v>
      </c>
    </row>
    <row r="115" spans="2:121" x14ac:dyDescent="0.45">
      <c r="B115" t="str" cm="1">
        <f t="array" ref="B115">TRANSPOSE(_xlfn._xlws.SORT(_xlfn._xlws.FILTER(environModifications[environmental_modif_lev]&amp;" | "&amp;environModifications[environ_modif_name],environModifications[experiment_ID]=A115)))</f>
        <v xml:space="preserve"> | </v>
      </c>
      <c r="DQ115" cm="1">
        <f t="array" ref="DQ115">TRANSPOSE(_xlfn._xlws.SORT(_xlfn._xlws.FILTER(environModifications[environmental_modif_lev],environModifications[experiment_ID]=A115)))</f>
        <v>0</v>
      </c>
    </row>
    <row r="116" spans="2:121" x14ac:dyDescent="0.45">
      <c r="B116" t="str" cm="1">
        <f t="array" ref="B116">TRANSPOSE(_xlfn._xlws.SORT(_xlfn._xlws.FILTER(environModifications[environmental_modif_lev]&amp;" | "&amp;environModifications[environ_modif_name],environModifications[experiment_ID]=A116)))</f>
        <v xml:space="preserve"> | </v>
      </c>
      <c r="DQ116" cm="1">
        <f t="array" ref="DQ116">TRANSPOSE(_xlfn._xlws.SORT(_xlfn._xlws.FILTER(environModifications[environmental_modif_lev],environModifications[experiment_ID]=A116)))</f>
        <v>0</v>
      </c>
    </row>
    <row r="117" spans="2:121" x14ac:dyDescent="0.45">
      <c r="B117" t="str" cm="1">
        <f t="array" ref="B117">TRANSPOSE(_xlfn._xlws.SORT(_xlfn._xlws.FILTER(environModifications[environmental_modif_lev]&amp;" | "&amp;environModifications[environ_modif_name],environModifications[experiment_ID]=A117)))</f>
        <v xml:space="preserve"> | </v>
      </c>
      <c r="DQ117" cm="1">
        <f t="array" ref="DQ117">TRANSPOSE(_xlfn._xlws.SORT(_xlfn._xlws.FILTER(environModifications[environmental_modif_lev],environModifications[experiment_ID]=A117)))</f>
        <v>0</v>
      </c>
    </row>
    <row r="118" spans="2:121" x14ac:dyDescent="0.45">
      <c r="B118" t="str" cm="1">
        <f t="array" ref="B118">TRANSPOSE(_xlfn._xlws.SORT(_xlfn._xlws.FILTER(environModifications[environmental_modif_lev]&amp;" | "&amp;environModifications[environ_modif_name],environModifications[experiment_ID]=A118)))</f>
        <v xml:space="preserve"> | </v>
      </c>
      <c r="DQ118" cm="1">
        <f t="array" ref="DQ118">TRANSPOSE(_xlfn._xlws.SORT(_xlfn._xlws.FILTER(environModifications[environmental_modif_lev],environModifications[experiment_ID]=A118)))</f>
        <v>0</v>
      </c>
    </row>
    <row r="119" spans="2:121" x14ac:dyDescent="0.45">
      <c r="B119" t="str" cm="1">
        <f t="array" ref="B119">TRANSPOSE(_xlfn._xlws.SORT(_xlfn._xlws.FILTER(environModifications[environmental_modif_lev]&amp;" | "&amp;environModifications[environ_modif_name],environModifications[experiment_ID]=A119)))</f>
        <v xml:space="preserve"> | </v>
      </c>
      <c r="DQ119" cm="1">
        <f t="array" ref="DQ119">TRANSPOSE(_xlfn._xlws.SORT(_xlfn._xlws.FILTER(environModifications[environmental_modif_lev],environModifications[experiment_ID]=A119)))</f>
        <v>0</v>
      </c>
    </row>
    <row r="120" spans="2:121" x14ac:dyDescent="0.45">
      <c r="B120" t="str" cm="1">
        <f t="array" ref="B120">TRANSPOSE(_xlfn._xlws.SORT(_xlfn._xlws.FILTER(environModifications[environmental_modif_lev]&amp;" | "&amp;environModifications[environ_modif_name],environModifications[experiment_ID]=A120)))</f>
        <v xml:space="preserve"> | </v>
      </c>
      <c r="DQ120" cm="1">
        <f t="array" ref="DQ120">TRANSPOSE(_xlfn._xlws.SORT(_xlfn._xlws.FILTER(environModifications[environmental_modif_lev],environModifications[experiment_ID]=A120)))</f>
        <v>0</v>
      </c>
    </row>
    <row r="121" spans="2:121" x14ac:dyDescent="0.45">
      <c r="B121" t="str" cm="1">
        <f t="array" ref="B121">TRANSPOSE(_xlfn._xlws.SORT(_xlfn._xlws.FILTER(environModifications[environmental_modif_lev]&amp;" | "&amp;environModifications[environ_modif_name],environModifications[experiment_ID]=A121)))</f>
        <v xml:space="preserve"> | </v>
      </c>
      <c r="DQ121" cm="1">
        <f t="array" ref="DQ121">TRANSPOSE(_xlfn._xlws.SORT(_xlfn._xlws.FILTER(environModifications[environmental_modif_lev],environModifications[experiment_ID]=A121)))</f>
        <v>0</v>
      </c>
    </row>
    <row r="122" spans="2:121" x14ac:dyDescent="0.45">
      <c r="B122" t="str" cm="1">
        <f t="array" ref="B122">TRANSPOSE(_xlfn._xlws.SORT(_xlfn._xlws.FILTER(environModifications[environmental_modif_lev]&amp;" | "&amp;environModifications[environ_modif_name],environModifications[experiment_ID]=A122)))</f>
        <v xml:space="preserve"> | </v>
      </c>
      <c r="DQ122" cm="1">
        <f t="array" ref="DQ122">TRANSPOSE(_xlfn._xlws.SORT(_xlfn._xlws.FILTER(environModifications[environmental_modif_lev],environModifications[experiment_ID]=A122)))</f>
        <v>0</v>
      </c>
    </row>
    <row r="123" spans="2:121" x14ac:dyDescent="0.45">
      <c r="B123" t="str" cm="1">
        <f t="array" ref="B123">TRANSPOSE(_xlfn._xlws.SORT(_xlfn._xlws.FILTER(environModifications[environmental_modif_lev]&amp;" | "&amp;environModifications[environ_modif_name],environModifications[experiment_ID]=A123)))</f>
        <v xml:space="preserve"> | </v>
      </c>
      <c r="DQ123" cm="1">
        <f t="array" ref="DQ123">TRANSPOSE(_xlfn._xlws.SORT(_xlfn._xlws.FILTER(environModifications[environmental_modif_lev],environModifications[experiment_ID]=A123)))</f>
        <v>0</v>
      </c>
    </row>
    <row r="124" spans="2:121" x14ac:dyDescent="0.45">
      <c r="B124" t="str" cm="1">
        <f t="array" ref="B124">TRANSPOSE(_xlfn._xlws.SORT(_xlfn._xlws.FILTER(environModifications[environmental_modif_lev]&amp;" | "&amp;environModifications[environ_modif_name],environModifications[experiment_ID]=A124)))</f>
        <v xml:space="preserve"> | </v>
      </c>
      <c r="DQ124" cm="1">
        <f t="array" ref="DQ124">TRANSPOSE(_xlfn._xlws.SORT(_xlfn._xlws.FILTER(environModifications[environmental_modif_lev],environModifications[experiment_ID]=A124)))</f>
        <v>0</v>
      </c>
    </row>
    <row r="125" spans="2:121" x14ac:dyDescent="0.45">
      <c r="B125" t="str" cm="1">
        <f t="array" ref="B125">TRANSPOSE(_xlfn._xlws.SORT(_xlfn._xlws.FILTER(environModifications[environmental_modif_lev]&amp;" | "&amp;environModifications[environ_modif_name],environModifications[experiment_ID]=A125)))</f>
        <v xml:space="preserve"> | </v>
      </c>
      <c r="DQ125" cm="1">
        <f t="array" ref="DQ125">TRANSPOSE(_xlfn._xlws.SORT(_xlfn._xlws.FILTER(environModifications[environmental_modif_lev],environModifications[experiment_ID]=A125)))</f>
        <v>0</v>
      </c>
    </row>
    <row r="126" spans="2:121" x14ac:dyDescent="0.45">
      <c r="B126" t="str" cm="1">
        <f t="array" ref="B126">TRANSPOSE(_xlfn._xlws.SORT(_xlfn._xlws.FILTER(environModifications[environmental_modif_lev]&amp;" | "&amp;environModifications[environ_modif_name],environModifications[experiment_ID]=A126)))</f>
        <v xml:space="preserve"> | </v>
      </c>
      <c r="DQ126" cm="1">
        <f t="array" ref="DQ126">TRANSPOSE(_xlfn._xlws.SORT(_xlfn._xlws.FILTER(environModifications[environmental_modif_lev],environModifications[experiment_ID]=A126)))</f>
        <v>0</v>
      </c>
    </row>
    <row r="127" spans="2:121" x14ac:dyDescent="0.45">
      <c r="B127" t="str" cm="1">
        <f t="array" ref="B127">TRANSPOSE(_xlfn._xlws.SORT(_xlfn._xlws.FILTER(environModifications[environmental_modif_lev]&amp;" | "&amp;environModifications[environ_modif_name],environModifications[experiment_ID]=A127)))</f>
        <v xml:space="preserve"> | </v>
      </c>
      <c r="DQ127" cm="1">
        <f t="array" ref="DQ127">TRANSPOSE(_xlfn._xlws.SORT(_xlfn._xlws.FILTER(environModifications[environmental_modif_lev],environModifications[experiment_ID]=A127)))</f>
        <v>0</v>
      </c>
    </row>
    <row r="128" spans="2:121" x14ac:dyDescent="0.45">
      <c r="B128" t="str" cm="1">
        <f t="array" ref="B128">TRANSPOSE(_xlfn._xlws.SORT(_xlfn._xlws.FILTER(environModifications[environmental_modif_lev]&amp;" | "&amp;environModifications[environ_modif_name],environModifications[experiment_ID]=A128)))</f>
        <v xml:space="preserve"> | </v>
      </c>
      <c r="DQ128" cm="1">
        <f t="array" ref="DQ128">TRANSPOSE(_xlfn._xlws.SORT(_xlfn._xlws.FILTER(environModifications[environmental_modif_lev],environModifications[experiment_ID]=A128)))</f>
        <v>0</v>
      </c>
    </row>
    <row r="129" spans="2:121" x14ac:dyDescent="0.45">
      <c r="B129" t="str" cm="1">
        <f t="array" ref="B129">TRANSPOSE(_xlfn._xlws.SORT(_xlfn._xlws.FILTER(environModifications[environmental_modif_lev]&amp;" | "&amp;environModifications[environ_modif_name],environModifications[experiment_ID]=A129)))</f>
        <v xml:space="preserve"> | </v>
      </c>
      <c r="DQ129" cm="1">
        <f t="array" ref="DQ129">TRANSPOSE(_xlfn._xlws.SORT(_xlfn._xlws.FILTER(environModifications[environmental_modif_lev],environModifications[experiment_ID]=A129)))</f>
        <v>0</v>
      </c>
    </row>
    <row r="130" spans="2:121" x14ac:dyDescent="0.45">
      <c r="B130" t="str" cm="1">
        <f t="array" ref="B130">TRANSPOSE(_xlfn._xlws.SORT(_xlfn._xlws.FILTER(environModifications[environmental_modif_lev]&amp;" | "&amp;environModifications[environ_modif_name],environModifications[experiment_ID]=A130)))</f>
        <v xml:space="preserve"> | </v>
      </c>
      <c r="DQ130" cm="1">
        <f t="array" ref="DQ130">TRANSPOSE(_xlfn._xlws.SORT(_xlfn._xlws.FILTER(environModifications[environmental_modif_lev],environModifications[experiment_ID]=A130)))</f>
        <v>0</v>
      </c>
    </row>
    <row r="131" spans="2:121" x14ac:dyDescent="0.45">
      <c r="B131" t="str" cm="1">
        <f t="array" ref="B131">TRANSPOSE(_xlfn._xlws.SORT(_xlfn._xlws.FILTER(environModifications[environmental_modif_lev]&amp;" | "&amp;environModifications[environ_modif_name],environModifications[experiment_ID]=A131)))</f>
        <v xml:space="preserve"> | </v>
      </c>
      <c r="DQ131" cm="1">
        <f t="array" ref="DQ131">TRANSPOSE(_xlfn._xlws.SORT(_xlfn._xlws.FILTER(environModifications[environmental_modif_lev],environModifications[experiment_ID]=A131)))</f>
        <v>0</v>
      </c>
    </row>
    <row r="132" spans="2:121" x14ac:dyDescent="0.45">
      <c r="B132" t="str" cm="1">
        <f t="array" ref="B132">TRANSPOSE(_xlfn._xlws.SORT(_xlfn._xlws.FILTER(environModifications[environmental_modif_lev]&amp;" | "&amp;environModifications[environ_modif_name],environModifications[experiment_ID]=A132)))</f>
        <v xml:space="preserve"> | </v>
      </c>
      <c r="DQ132" cm="1">
        <f t="array" ref="DQ132">TRANSPOSE(_xlfn._xlws.SORT(_xlfn._xlws.FILTER(environModifications[environmental_modif_lev],environModifications[experiment_ID]=A132)))</f>
        <v>0</v>
      </c>
    </row>
    <row r="133" spans="2:121" x14ac:dyDescent="0.45">
      <c r="B133" t="str" cm="1">
        <f t="array" ref="B133">TRANSPOSE(_xlfn._xlws.SORT(_xlfn._xlws.FILTER(environModifications[environmental_modif_lev]&amp;" | "&amp;environModifications[environ_modif_name],environModifications[experiment_ID]=A133)))</f>
        <v xml:space="preserve"> | </v>
      </c>
      <c r="DQ133" cm="1">
        <f t="array" ref="DQ133">TRANSPOSE(_xlfn._xlws.SORT(_xlfn._xlws.FILTER(environModifications[environmental_modif_lev],environModifications[experiment_ID]=A133)))</f>
        <v>0</v>
      </c>
    </row>
    <row r="134" spans="2:121" x14ac:dyDescent="0.45">
      <c r="B134" t="str" cm="1">
        <f t="array" ref="B134">TRANSPOSE(_xlfn._xlws.SORT(_xlfn._xlws.FILTER(environModifications[environmental_modif_lev]&amp;" | "&amp;environModifications[environ_modif_name],environModifications[experiment_ID]=A134)))</f>
        <v xml:space="preserve"> | </v>
      </c>
      <c r="DQ134" cm="1">
        <f t="array" ref="DQ134">TRANSPOSE(_xlfn._xlws.SORT(_xlfn._xlws.FILTER(environModifications[environmental_modif_lev],environModifications[experiment_ID]=A134)))</f>
        <v>0</v>
      </c>
    </row>
    <row r="135" spans="2:121" x14ac:dyDescent="0.45">
      <c r="B135" t="str" cm="1">
        <f t="array" ref="B135">TRANSPOSE(_xlfn._xlws.SORT(_xlfn._xlws.FILTER(environModifications[environmental_modif_lev]&amp;" | "&amp;environModifications[environ_modif_name],environModifications[experiment_ID]=A135)))</f>
        <v xml:space="preserve"> | </v>
      </c>
      <c r="DQ135" cm="1">
        <f t="array" ref="DQ135">TRANSPOSE(_xlfn._xlws.SORT(_xlfn._xlws.FILTER(environModifications[environmental_modif_lev],environModifications[experiment_ID]=A135)))</f>
        <v>0</v>
      </c>
    </row>
    <row r="136" spans="2:121" x14ac:dyDescent="0.45">
      <c r="B136" t="str" cm="1">
        <f t="array" ref="B136">TRANSPOSE(_xlfn._xlws.SORT(_xlfn._xlws.FILTER(environModifications[environmental_modif_lev]&amp;" | "&amp;environModifications[environ_modif_name],environModifications[experiment_ID]=A136)))</f>
        <v xml:space="preserve"> | </v>
      </c>
      <c r="DQ136" cm="1">
        <f t="array" ref="DQ136">TRANSPOSE(_xlfn._xlws.SORT(_xlfn._xlws.FILTER(environModifications[environmental_modif_lev],environModifications[experiment_ID]=A136)))</f>
        <v>0</v>
      </c>
    </row>
    <row r="137" spans="2:121" x14ac:dyDescent="0.45">
      <c r="B137" t="str" cm="1">
        <f t="array" ref="B137">TRANSPOSE(_xlfn._xlws.SORT(_xlfn._xlws.FILTER(environModifications[environmental_modif_lev]&amp;" | "&amp;environModifications[environ_modif_name],environModifications[experiment_ID]=A137)))</f>
        <v xml:space="preserve"> | </v>
      </c>
      <c r="DQ137" cm="1">
        <f t="array" ref="DQ137">TRANSPOSE(_xlfn._xlws.SORT(_xlfn._xlws.FILTER(environModifications[environmental_modif_lev],environModifications[experiment_ID]=A137)))</f>
        <v>0</v>
      </c>
    </row>
    <row r="138" spans="2:121" x14ac:dyDescent="0.45">
      <c r="B138" t="str" cm="1">
        <f t="array" ref="B138">TRANSPOSE(_xlfn._xlws.SORT(_xlfn._xlws.FILTER(environModifications[environmental_modif_lev]&amp;" | "&amp;environModifications[environ_modif_name],environModifications[experiment_ID]=A138)))</f>
        <v xml:space="preserve"> | </v>
      </c>
      <c r="DQ138" cm="1">
        <f t="array" ref="DQ138">TRANSPOSE(_xlfn._xlws.SORT(_xlfn._xlws.FILTER(environModifications[environmental_modif_lev],environModifications[experiment_ID]=A138)))</f>
        <v>0</v>
      </c>
    </row>
    <row r="139" spans="2:121" x14ac:dyDescent="0.45">
      <c r="B139" t="str" cm="1">
        <f t="array" ref="B139">TRANSPOSE(_xlfn._xlws.SORT(_xlfn._xlws.FILTER(environModifications[environmental_modif_lev]&amp;" | "&amp;environModifications[environ_modif_name],environModifications[experiment_ID]=A139)))</f>
        <v xml:space="preserve"> | </v>
      </c>
      <c r="DQ139" cm="1">
        <f t="array" ref="DQ139">TRANSPOSE(_xlfn._xlws.SORT(_xlfn._xlws.FILTER(environModifications[environmental_modif_lev],environModifications[experiment_ID]=A139)))</f>
        <v>0</v>
      </c>
    </row>
    <row r="140" spans="2:121" x14ac:dyDescent="0.45">
      <c r="B140" t="str" cm="1">
        <f t="array" ref="B140">TRANSPOSE(_xlfn._xlws.SORT(_xlfn._xlws.FILTER(environModifications[environmental_modif_lev]&amp;" | "&amp;environModifications[environ_modif_name],environModifications[experiment_ID]=A140)))</f>
        <v xml:space="preserve"> | </v>
      </c>
      <c r="DQ140" cm="1">
        <f t="array" ref="DQ140">TRANSPOSE(_xlfn._xlws.SORT(_xlfn._xlws.FILTER(environModifications[environmental_modif_lev],environModifications[experiment_ID]=A140)))</f>
        <v>0</v>
      </c>
    </row>
    <row r="141" spans="2:121" x14ac:dyDescent="0.45">
      <c r="B141" t="str" cm="1">
        <f t="array" ref="B141">TRANSPOSE(_xlfn._xlws.SORT(_xlfn._xlws.FILTER(environModifications[environmental_modif_lev]&amp;" | "&amp;environModifications[environ_modif_name],environModifications[experiment_ID]=A141)))</f>
        <v xml:space="preserve"> | </v>
      </c>
      <c r="DQ141" cm="1">
        <f t="array" ref="DQ141">TRANSPOSE(_xlfn._xlws.SORT(_xlfn._xlws.FILTER(environModifications[environmental_modif_lev],environModifications[experiment_ID]=A141)))</f>
        <v>0</v>
      </c>
    </row>
    <row r="142" spans="2:121" x14ac:dyDescent="0.45">
      <c r="B142" t="str" cm="1">
        <f t="array" ref="B142">TRANSPOSE(_xlfn._xlws.SORT(_xlfn._xlws.FILTER(environModifications[environmental_modif_lev]&amp;" | "&amp;environModifications[environ_modif_name],environModifications[experiment_ID]=A142)))</f>
        <v xml:space="preserve"> | </v>
      </c>
      <c r="DQ142" cm="1">
        <f t="array" ref="DQ142">TRANSPOSE(_xlfn._xlws.SORT(_xlfn._xlws.FILTER(environModifications[environmental_modif_lev],environModifications[experiment_ID]=A142)))</f>
        <v>0</v>
      </c>
    </row>
    <row r="143" spans="2:121" x14ac:dyDescent="0.45">
      <c r="B143" t="str" cm="1">
        <f t="array" ref="B143">TRANSPOSE(_xlfn._xlws.SORT(_xlfn._xlws.FILTER(environModifications[environmental_modif_lev]&amp;" | "&amp;environModifications[environ_modif_name],environModifications[experiment_ID]=A143)))</f>
        <v xml:space="preserve"> | </v>
      </c>
      <c r="DQ143" cm="1">
        <f t="array" ref="DQ143">TRANSPOSE(_xlfn._xlws.SORT(_xlfn._xlws.FILTER(environModifications[environmental_modif_lev],environModifications[experiment_ID]=A143)))</f>
        <v>0</v>
      </c>
    </row>
    <row r="144" spans="2:121" x14ac:dyDescent="0.45">
      <c r="B144" t="str" cm="1">
        <f t="array" ref="B144">TRANSPOSE(_xlfn._xlws.SORT(_xlfn._xlws.FILTER(environModifications[environmental_modif_lev]&amp;" | "&amp;environModifications[environ_modif_name],environModifications[experiment_ID]=A144)))</f>
        <v xml:space="preserve"> | </v>
      </c>
      <c r="DQ144" cm="1">
        <f t="array" ref="DQ144">TRANSPOSE(_xlfn._xlws.SORT(_xlfn._xlws.FILTER(environModifications[environmental_modif_lev],environModifications[experiment_ID]=A144)))</f>
        <v>0</v>
      </c>
    </row>
    <row r="145" spans="2:121" x14ac:dyDescent="0.45">
      <c r="B145" t="str" cm="1">
        <f t="array" ref="B145">TRANSPOSE(_xlfn._xlws.SORT(_xlfn._xlws.FILTER(environModifications[environmental_modif_lev]&amp;" | "&amp;environModifications[environ_modif_name],environModifications[experiment_ID]=A145)))</f>
        <v xml:space="preserve"> | </v>
      </c>
      <c r="DQ145" cm="1">
        <f t="array" ref="DQ145">TRANSPOSE(_xlfn._xlws.SORT(_xlfn._xlws.FILTER(environModifications[environmental_modif_lev],environModifications[experiment_ID]=A145)))</f>
        <v>0</v>
      </c>
    </row>
    <row r="146" spans="2:121" x14ac:dyDescent="0.45">
      <c r="B146" t="str" cm="1">
        <f t="array" ref="B146">TRANSPOSE(_xlfn._xlws.SORT(_xlfn._xlws.FILTER(environModifications[environmental_modif_lev]&amp;" | "&amp;environModifications[environ_modif_name],environModifications[experiment_ID]=A146)))</f>
        <v xml:space="preserve"> | </v>
      </c>
      <c r="DQ146" cm="1">
        <f t="array" ref="DQ146">TRANSPOSE(_xlfn._xlws.SORT(_xlfn._xlws.FILTER(environModifications[environmental_modif_lev],environModifications[experiment_ID]=A146)))</f>
        <v>0</v>
      </c>
    </row>
    <row r="147" spans="2:121" x14ac:dyDescent="0.45">
      <c r="B147" t="str" cm="1">
        <f t="array" ref="B147">TRANSPOSE(_xlfn._xlws.SORT(_xlfn._xlws.FILTER(environModifications[environmental_modif_lev]&amp;" | "&amp;environModifications[environ_modif_name],environModifications[experiment_ID]=A147)))</f>
        <v xml:space="preserve"> | </v>
      </c>
      <c r="DQ147" cm="1">
        <f t="array" ref="DQ147">TRANSPOSE(_xlfn._xlws.SORT(_xlfn._xlws.FILTER(environModifications[environmental_modif_lev],environModifications[experiment_ID]=A147)))</f>
        <v>0</v>
      </c>
    </row>
    <row r="148" spans="2:121" x14ac:dyDescent="0.45">
      <c r="B148" t="str" cm="1">
        <f t="array" ref="B148">TRANSPOSE(_xlfn._xlws.SORT(_xlfn._xlws.FILTER(environModifications[environmental_modif_lev]&amp;" | "&amp;environModifications[environ_modif_name],environModifications[experiment_ID]=A148)))</f>
        <v xml:space="preserve"> | </v>
      </c>
      <c r="DQ148" cm="1">
        <f t="array" ref="DQ148">TRANSPOSE(_xlfn._xlws.SORT(_xlfn._xlws.FILTER(environModifications[environmental_modif_lev],environModifications[experiment_ID]=A148)))</f>
        <v>0</v>
      </c>
    </row>
    <row r="149" spans="2:121" x14ac:dyDescent="0.45">
      <c r="B149" t="str" cm="1">
        <f t="array" ref="B149">TRANSPOSE(_xlfn._xlws.SORT(_xlfn._xlws.FILTER(environModifications[environmental_modif_lev]&amp;" | "&amp;environModifications[environ_modif_name],environModifications[experiment_ID]=A149)))</f>
        <v xml:space="preserve"> | </v>
      </c>
      <c r="DQ149" cm="1">
        <f t="array" ref="DQ149">TRANSPOSE(_xlfn._xlws.SORT(_xlfn._xlws.FILTER(environModifications[environmental_modif_lev],environModifications[experiment_ID]=A149)))</f>
        <v>0</v>
      </c>
    </row>
    <row r="150" spans="2:121" x14ac:dyDescent="0.45">
      <c r="B150" t="str" cm="1">
        <f t="array" ref="B150">TRANSPOSE(_xlfn._xlws.SORT(_xlfn._xlws.FILTER(environModifications[environmental_modif_lev]&amp;" | "&amp;environModifications[environ_modif_name],environModifications[experiment_ID]=A150)))</f>
        <v xml:space="preserve"> | </v>
      </c>
      <c r="DQ150" cm="1">
        <f t="array" ref="DQ150">TRANSPOSE(_xlfn._xlws.SORT(_xlfn._xlws.FILTER(environModifications[environmental_modif_lev],environModifications[experiment_ID]=A150)))</f>
        <v>0</v>
      </c>
    </row>
    <row r="151" spans="2:121" x14ac:dyDescent="0.45">
      <c r="B151" t="str" cm="1">
        <f t="array" ref="B151">TRANSPOSE(_xlfn._xlws.SORT(_xlfn._xlws.FILTER(environModifications[environmental_modif_lev]&amp;" | "&amp;environModifications[environ_modif_name],environModifications[experiment_ID]=A151)))</f>
        <v xml:space="preserve"> | </v>
      </c>
      <c r="DQ151" cm="1">
        <f t="array" ref="DQ151">TRANSPOSE(_xlfn._xlws.SORT(_xlfn._xlws.FILTER(environModifications[environmental_modif_lev],environModifications[experiment_ID]=A151)))</f>
        <v>0</v>
      </c>
    </row>
    <row r="152" spans="2:121" x14ac:dyDescent="0.45">
      <c r="B152" t="str" cm="1">
        <f t="array" ref="B152">TRANSPOSE(_xlfn._xlws.SORT(_xlfn._xlws.FILTER(environModifications[environmental_modif_lev]&amp;" | "&amp;environModifications[environ_modif_name],environModifications[experiment_ID]=A152)))</f>
        <v xml:space="preserve"> | </v>
      </c>
      <c r="DQ152" cm="1">
        <f t="array" ref="DQ152">TRANSPOSE(_xlfn._xlws.SORT(_xlfn._xlws.FILTER(environModifications[environmental_modif_lev],environModifications[experiment_ID]=A152)))</f>
        <v>0</v>
      </c>
    </row>
    <row r="153" spans="2:121" x14ac:dyDescent="0.45">
      <c r="B153" t="str" cm="1">
        <f t="array" ref="B153">TRANSPOSE(_xlfn._xlws.SORT(_xlfn._xlws.FILTER(environModifications[environmental_modif_lev]&amp;" | "&amp;environModifications[environ_modif_name],environModifications[experiment_ID]=A153)))</f>
        <v xml:space="preserve"> | </v>
      </c>
      <c r="DQ153" cm="1">
        <f t="array" ref="DQ153">TRANSPOSE(_xlfn._xlws.SORT(_xlfn._xlws.FILTER(environModifications[environmental_modif_lev],environModifications[experiment_ID]=A153)))</f>
        <v>0</v>
      </c>
    </row>
    <row r="154" spans="2:121" x14ac:dyDescent="0.45">
      <c r="B154" t="str" cm="1">
        <f t="array" ref="B154">TRANSPOSE(_xlfn._xlws.SORT(_xlfn._xlws.FILTER(environModifications[environmental_modif_lev]&amp;" | "&amp;environModifications[environ_modif_name],environModifications[experiment_ID]=A154)))</f>
        <v xml:space="preserve"> | </v>
      </c>
      <c r="DQ154" cm="1">
        <f t="array" ref="DQ154">TRANSPOSE(_xlfn._xlws.SORT(_xlfn._xlws.FILTER(environModifications[environmental_modif_lev],environModifications[experiment_ID]=A154)))</f>
        <v>0</v>
      </c>
    </row>
    <row r="155" spans="2:121" x14ac:dyDescent="0.45">
      <c r="B155" t="str" cm="1">
        <f t="array" ref="B155">TRANSPOSE(_xlfn._xlws.SORT(_xlfn._xlws.FILTER(environModifications[environmental_modif_lev]&amp;" | "&amp;environModifications[environ_modif_name],environModifications[experiment_ID]=A155)))</f>
        <v xml:space="preserve"> | </v>
      </c>
      <c r="DQ155" cm="1">
        <f t="array" ref="DQ155">TRANSPOSE(_xlfn._xlws.SORT(_xlfn._xlws.FILTER(environModifications[environmental_modif_lev],environModifications[experiment_ID]=A155)))</f>
        <v>0</v>
      </c>
    </row>
    <row r="156" spans="2:121" x14ac:dyDescent="0.45">
      <c r="B156" t="str" cm="1">
        <f t="array" ref="B156">TRANSPOSE(_xlfn._xlws.SORT(_xlfn._xlws.FILTER(environModifications[environmental_modif_lev]&amp;" | "&amp;environModifications[environ_modif_name],environModifications[experiment_ID]=A156)))</f>
        <v xml:space="preserve"> | </v>
      </c>
      <c r="DQ156" cm="1">
        <f t="array" ref="DQ156">TRANSPOSE(_xlfn._xlws.SORT(_xlfn._xlws.FILTER(environModifications[environmental_modif_lev],environModifications[experiment_ID]=A156)))</f>
        <v>0</v>
      </c>
    </row>
    <row r="157" spans="2:121" x14ac:dyDescent="0.45">
      <c r="B157" t="str" cm="1">
        <f t="array" ref="B157">TRANSPOSE(_xlfn._xlws.SORT(_xlfn._xlws.FILTER(environModifications[environmental_modif_lev]&amp;" | "&amp;environModifications[environ_modif_name],environModifications[experiment_ID]=A157)))</f>
        <v xml:space="preserve"> | </v>
      </c>
      <c r="DQ157" cm="1">
        <f t="array" ref="DQ157">TRANSPOSE(_xlfn._xlws.SORT(_xlfn._xlws.FILTER(environModifications[environmental_modif_lev],environModifications[experiment_ID]=A157)))</f>
        <v>0</v>
      </c>
    </row>
    <row r="158" spans="2:121" x14ac:dyDescent="0.45">
      <c r="B158" t="str" cm="1">
        <f t="array" ref="B158">TRANSPOSE(_xlfn._xlws.SORT(_xlfn._xlws.FILTER(environModifications[environmental_modif_lev]&amp;" | "&amp;environModifications[environ_modif_name],environModifications[experiment_ID]=A158)))</f>
        <v xml:space="preserve"> | </v>
      </c>
      <c r="DQ158" cm="1">
        <f t="array" ref="DQ158">TRANSPOSE(_xlfn._xlws.SORT(_xlfn._xlws.FILTER(environModifications[environmental_modif_lev],environModifications[experiment_ID]=A158)))</f>
        <v>0</v>
      </c>
    </row>
    <row r="159" spans="2:121" x14ac:dyDescent="0.45">
      <c r="B159" t="str" cm="1">
        <f t="array" ref="B159">TRANSPOSE(_xlfn._xlws.SORT(_xlfn._xlws.FILTER(environModifications[environmental_modif_lev]&amp;" | "&amp;environModifications[environ_modif_name],environModifications[experiment_ID]=A159)))</f>
        <v xml:space="preserve"> | </v>
      </c>
      <c r="DQ159" cm="1">
        <f t="array" ref="DQ159">TRANSPOSE(_xlfn._xlws.SORT(_xlfn._xlws.FILTER(environModifications[environmental_modif_lev],environModifications[experiment_ID]=A159)))</f>
        <v>0</v>
      </c>
    </row>
    <row r="160" spans="2:121" x14ac:dyDescent="0.45">
      <c r="B160" t="str" cm="1">
        <f t="array" ref="B160">TRANSPOSE(_xlfn._xlws.SORT(_xlfn._xlws.FILTER(environModifications[environmental_modif_lev]&amp;" | "&amp;environModifications[environ_modif_name],environModifications[experiment_ID]=A160)))</f>
        <v xml:space="preserve"> | </v>
      </c>
      <c r="DQ160" cm="1">
        <f t="array" ref="DQ160">TRANSPOSE(_xlfn._xlws.SORT(_xlfn._xlws.FILTER(environModifications[environmental_modif_lev],environModifications[experiment_ID]=A160)))</f>
        <v>0</v>
      </c>
    </row>
    <row r="161" spans="2:121" x14ac:dyDescent="0.45">
      <c r="B161" t="str" cm="1">
        <f t="array" ref="B161">TRANSPOSE(_xlfn._xlws.SORT(_xlfn._xlws.FILTER(environModifications[environmental_modif_lev]&amp;" | "&amp;environModifications[environ_modif_name],environModifications[experiment_ID]=A161)))</f>
        <v xml:space="preserve"> | </v>
      </c>
      <c r="DQ161" cm="1">
        <f t="array" ref="DQ161">TRANSPOSE(_xlfn._xlws.SORT(_xlfn._xlws.FILTER(environModifications[environmental_modif_lev],environModifications[experiment_ID]=A161)))</f>
        <v>0</v>
      </c>
    </row>
    <row r="162" spans="2:121" x14ac:dyDescent="0.45">
      <c r="B162" t="str" cm="1">
        <f t="array" ref="B162">TRANSPOSE(_xlfn._xlws.SORT(_xlfn._xlws.FILTER(environModifications[environmental_modif_lev]&amp;" | "&amp;environModifications[environ_modif_name],environModifications[experiment_ID]=A162)))</f>
        <v xml:space="preserve"> | </v>
      </c>
      <c r="DQ162" cm="1">
        <f t="array" ref="DQ162">TRANSPOSE(_xlfn._xlws.SORT(_xlfn._xlws.FILTER(environModifications[environmental_modif_lev],environModifications[experiment_ID]=A162)))</f>
        <v>0</v>
      </c>
    </row>
    <row r="163" spans="2:121" x14ac:dyDescent="0.45">
      <c r="B163" t="str" cm="1">
        <f t="array" ref="B163">TRANSPOSE(_xlfn._xlws.SORT(_xlfn._xlws.FILTER(environModifications[environmental_modif_lev]&amp;" | "&amp;environModifications[environ_modif_name],environModifications[experiment_ID]=A163)))</f>
        <v xml:space="preserve"> | </v>
      </c>
      <c r="DQ163" cm="1">
        <f t="array" ref="DQ163">TRANSPOSE(_xlfn._xlws.SORT(_xlfn._xlws.FILTER(environModifications[environmental_modif_lev],environModifications[experiment_ID]=A163)))</f>
        <v>0</v>
      </c>
    </row>
    <row r="164" spans="2:121" x14ac:dyDescent="0.45">
      <c r="B164" t="str" cm="1">
        <f t="array" ref="B164">TRANSPOSE(_xlfn._xlws.SORT(_xlfn._xlws.FILTER(environModifications[environmental_modif_lev]&amp;" | "&amp;environModifications[environ_modif_name],environModifications[experiment_ID]=A164)))</f>
        <v xml:space="preserve"> | </v>
      </c>
      <c r="DQ164" cm="1">
        <f t="array" ref="DQ164">TRANSPOSE(_xlfn._xlws.SORT(_xlfn._xlws.FILTER(environModifications[environmental_modif_lev],environModifications[experiment_ID]=A164)))</f>
        <v>0</v>
      </c>
    </row>
    <row r="165" spans="2:121" x14ac:dyDescent="0.45">
      <c r="B165" t="str" cm="1">
        <f t="array" ref="B165">TRANSPOSE(_xlfn._xlws.SORT(_xlfn._xlws.FILTER(environModifications[environmental_modif_lev]&amp;" | "&amp;environModifications[environ_modif_name],environModifications[experiment_ID]=A165)))</f>
        <v xml:space="preserve"> | </v>
      </c>
      <c r="DQ165" cm="1">
        <f t="array" ref="DQ165">TRANSPOSE(_xlfn._xlws.SORT(_xlfn._xlws.FILTER(environModifications[environmental_modif_lev],environModifications[experiment_ID]=A165)))</f>
        <v>0</v>
      </c>
    </row>
    <row r="166" spans="2:121" x14ac:dyDescent="0.45">
      <c r="B166" t="str" cm="1">
        <f t="array" ref="B166">TRANSPOSE(_xlfn._xlws.SORT(_xlfn._xlws.FILTER(environModifications[environmental_modif_lev]&amp;" | "&amp;environModifications[environ_modif_name],environModifications[experiment_ID]=A166)))</f>
        <v xml:space="preserve"> | </v>
      </c>
      <c r="DQ166" cm="1">
        <f t="array" ref="DQ166">TRANSPOSE(_xlfn._xlws.SORT(_xlfn._xlws.FILTER(environModifications[environmental_modif_lev],environModifications[experiment_ID]=A166)))</f>
        <v>0</v>
      </c>
    </row>
    <row r="167" spans="2:121" x14ac:dyDescent="0.45">
      <c r="B167" t="str" cm="1">
        <f t="array" ref="B167">TRANSPOSE(_xlfn._xlws.SORT(_xlfn._xlws.FILTER(environModifications[environmental_modif_lev]&amp;" | "&amp;environModifications[environ_modif_name],environModifications[experiment_ID]=A167)))</f>
        <v xml:space="preserve"> | </v>
      </c>
      <c r="DQ167" cm="1">
        <f t="array" ref="DQ167">TRANSPOSE(_xlfn._xlws.SORT(_xlfn._xlws.FILTER(environModifications[environmental_modif_lev],environModifications[experiment_ID]=A167)))</f>
        <v>0</v>
      </c>
    </row>
    <row r="168" spans="2:121" x14ac:dyDescent="0.45">
      <c r="B168" t="str" cm="1">
        <f t="array" ref="B168">TRANSPOSE(_xlfn._xlws.SORT(_xlfn._xlws.FILTER(environModifications[environmental_modif_lev]&amp;" | "&amp;environModifications[environ_modif_name],environModifications[experiment_ID]=A168)))</f>
        <v xml:space="preserve"> | </v>
      </c>
      <c r="DQ168" cm="1">
        <f t="array" ref="DQ168">TRANSPOSE(_xlfn._xlws.SORT(_xlfn._xlws.FILTER(environModifications[environmental_modif_lev],environModifications[experiment_ID]=A168)))</f>
        <v>0</v>
      </c>
    </row>
    <row r="169" spans="2:121" x14ac:dyDescent="0.45">
      <c r="B169" t="str" cm="1">
        <f t="array" ref="B169">TRANSPOSE(_xlfn._xlws.SORT(_xlfn._xlws.FILTER(environModifications[environmental_modif_lev]&amp;" | "&amp;environModifications[environ_modif_name],environModifications[experiment_ID]=A169)))</f>
        <v xml:space="preserve"> | </v>
      </c>
      <c r="DQ169" cm="1">
        <f t="array" ref="DQ169">TRANSPOSE(_xlfn._xlws.SORT(_xlfn._xlws.FILTER(environModifications[environmental_modif_lev],environModifications[experiment_ID]=A169)))</f>
        <v>0</v>
      </c>
    </row>
    <row r="170" spans="2:121" x14ac:dyDescent="0.45">
      <c r="B170" t="str" cm="1">
        <f t="array" ref="B170">TRANSPOSE(_xlfn._xlws.SORT(_xlfn._xlws.FILTER(environModifications[environmental_modif_lev]&amp;" | "&amp;environModifications[environ_modif_name],environModifications[experiment_ID]=A170)))</f>
        <v xml:space="preserve"> | </v>
      </c>
      <c r="DQ170" cm="1">
        <f t="array" ref="DQ170">TRANSPOSE(_xlfn._xlws.SORT(_xlfn._xlws.FILTER(environModifications[environmental_modif_lev],environModifications[experiment_ID]=A170)))</f>
        <v>0</v>
      </c>
    </row>
    <row r="171" spans="2:121" x14ac:dyDescent="0.45">
      <c r="B171" t="str" cm="1">
        <f t="array" ref="B171">TRANSPOSE(_xlfn._xlws.SORT(_xlfn._xlws.FILTER(environModifications[environmental_modif_lev]&amp;" | "&amp;environModifications[environ_modif_name],environModifications[experiment_ID]=A171)))</f>
        <v xml:space="preserve"> | </v>
      </c>
      <c r="DQ171" cm="1">
        <f t="array" ref="DQ171">TRANSPOSE(_xlfn._xlws.SORT(_xlfn._xlws.FILTER(environModifications[environmental_modif_lev],environModifications[experiment_ID]=A171)))</f>
        <v>0</v>
      </c>
    </row>
    <row r="172" spans="2:121" x14ac:dyDescent="0.45">
      <c r="B172" t="str" cm="1">
        <f t="array" ref="B172">TRANSPOSE(_xlfn._xlws.SORT(_xlfn._xlws.FILTER(environModifications[environmental_modif_lev]&amp;" | "&amp;environModifications[environ_modif_name],environModifications[experiment_ID]=A172)))</f>
        <v xml:space="preserve"> | </v>
      </c>
      <c r="DQ172" cm="1">
        <f t="array" ref="DQ172">TRANSPOSE(_xlfn._xlws.SORT(_xlfn._xlws.FILTER(environModifications[environmental_modif_lev],environModifications[experiment_ID]=A172)))</f>
        <v>0</v>
      </c>
    </row>
    <row r="173" spans="2:121" x14ac:dyDescent="0.45">
      <c r="B173" t="str" cm="1">
        <f t="array" ref="B173">TRANSPOSE(_xlfn._xlws.SORT(_xlfn._xlws.FILTER(environModifications[environmental_modif_lev]&amp;" | "&amp;environModifications[environ_modif_name],environModifications[experiment_ID]=A173)))</f>
        <v xml:space="preserve"> | </v>
      </c>
      <c r="DQ173" cm="1">
        <f t="array" ref="DQ173">TRANSPOSE(_xlfn._xlws.SORT(_xlfn._xlws.FILTER(environModifications[environmental_modif_lev],environModifications[experiment_ID]=A173)))</f>
        <v>0</v>
      </c>
    </row>
    <row r="174" spans="2:121" x14ac:dyDescent="0.45">
      <c r="B174" t="str" cm="1">
        <f t="array" ref="B174">TRANSPOSE(_xlfn._xlws.SORT(_xlfn._xlws.FILTER(environModifications[environmental_modif_lev]&amp;" | "&amp;environModifications[environ_modif_name],environModifications[experiment_ID]=A174)))</f>
        <v xml:space="preserve"> | </v>
      </c>
      <c r="DQ174" cm="1">
        <f t="array" ref="DQ174">TRANSPOSE(_xlfn._xlws.SORT(_xlfn._xlws.FILTER(environModifications[environmental_modif_lev],environModifications[experiment_ID]=A174)))</f>
        <v>0</v>
      </c>
    </row>
    <row r="175" spans="2:121" x14ac:dyDescent="0.45">
      <c r="B175" t="str" cm="1">
        <f t="array" ref="B175">TRANSPOSE(_xlfn._xlws.SORT(_xlfn._xlws.FILTER(environModifications[environmental_modif_lev]&amp;" | "&amp;environModifications[environ_modif_name],environModifications[experiment_ID]=A175)))</f>
        <v xml:space="preserve"> | </v>
      </c>
      <c r="DQ175" cm="1">
        <f t="array" ref="DQ175">TRANSPOSE(_xlfn._xlws.SORT(_xlfn._xlws.FILTER(environModifications[environmental_modif_lev],environModifications[experiment_ID]=A175)))</f>
        <v>0</v>
      </c>
    </row>
    <row r="176" spans="2:121" x14ac:dyDescent="0.45">
      <c r="B176" t="str" cm="1">
        <f t="array" ref="B176">TRANSPOSE(_xlfn._xlws.SORT(_xlfn._xlws.FILTER(environModifications[environmental_modif_lev]&amp;" | "&amp;environModifications[environ_modif_name],environModifications[experiment_ID]=A176)))</f>
        <v xml:space="preserve"> | </v>
      </c>
      <c r="DQ176" cm="1">
        <f t="array" ref="DQ176">TRANSPOSE(_xlfn._xlws.SORT(_xlfn._xlws.FILTER(environModifications[environmental_modif_lev],environModifications[experiment_ID]=A176)))</f>
        <v>0</v>
      </c>
    </row>
    <row r="177" spans="2:121" x14ac:dyDescent="0.45">
      <c r="B177" t="str" cm="1">
        <f t="array" ref="B177">TRANSPOSE(_xlfn._xlws.SORT(_xlfn._xlws.FILTER(environModifications[environmental_modif_lev]&amp;" | "&amp;environModifications[environ_modif_name],environModifications[experiment_ID]=A177)))</f>
        <v xml:space="preserve"> | </v>
      </c>
      <c r="DQ177" cm="1">
        <f t="array" ref="DQ177">TRANSPOSE(_xlfn._xlws.SORT(_xlfn._xlws.FILTER(environModifications[environmental_modif_lev],environModifications[experiment_ID]=A177)))</f>
        <v>0</v>
      </c>
    </row>
    <row r="178" spans="2:121" x14ac:dyDescent="0.45">
      <c r="B178" t="str" cm="1">
        <f t="array" ref="B178">TRANSPOSE(_xlfn._xlws.SORT(_xlfn._xlws.FILTER(environModifications[environmental_modif_lev]&amp;" | "&amp;environModifications[environ_modif_name],environModifications[experiment_ID]=A178)))</f>
        <v xml:space="preserve"> | </v>
      </c>
      <c r="DQ178" cm="1">
        <f t="array" ref="DQ178">TRANSPOSE(_xlfn._xlws.SORT(_xlfn._xlws.FILTER(environModifications[environmental_modif_lev],environModifications[experiment_ID]=A178)))</f>
        <v>0</v>
      </c>
    </row>
    <row r="179" spans="2:121" x14ac:dyDescent="0.45">
      <c r="B179" t="str" cm="1">
        <f t="array" ref="B179">TRANSPOSE(_xlfn._xlws.SORT(_xlfn._xlws.FILTER(environModifications[environmental_modif_lev]&amp;" | "&amp;environModifications[environ_modif_name],environModifications[experiment_ID]=A179)))</f>
        <v xml:space="preserve"> | </v>
      </c>
      <c r="DQ179" cm="1">
        <f t="array" ref="DQ179">TRANSPOSE(_xlfn._xlws.SORT(_xlfn._xlws.FILTER(environModifications[environmental_modif_lev],environModifications[experiment_ID]=A179)))</f>
        <v>0</v>
      </c>
    </row>
    <row r="180" spans="2:121" x14ac:dyDescent="0.45">
      <c r="B180" t="str" cm="1">
        <f t="array" ref="B180">TRANSPOSE(_xlfn._xlws.SORT(_xlfn._xlws.FILTER(environModifications[environmental_modif_lev]&amp;" | "&amp;environModifications[environ_modif_name],environModifications[experiment_ID]=A180)))</f>
        <v xml:space="preserve"> | </v>
      </c>
      <c r="DQ180" cm="1">
        <f t="array" ref="DQ180">TRANSPOSE(_xlfn._xlws.SORT(_xlfn._xlws.FILTER(environModifications[environmental_modif_lev],environModifications[experiment_ID]=A180)))</f>
        <v>0</v>
      </c>
    </row>
    <row r="181" spans="2:121" x14ac:dyDescent="0.45">
      <c r="B181" t="str" cm="1">
        <f t="array" ref="B181">TRANSPOSE(_xlfn._xlws.SORT(_xlfn._xlws.FILTER(environModifications[environmental_modif_lev]&amp;" | "&amp;environModifications[environ_modif_name],environModifications[experiment_ID]=A181)))</f>
        <v xml:space="preserve"> | </v>
      </c>
      <c r="DQ181" cm="1">
        <f t="array" ref="DQ181">TRANSPOSE(_xlfn._xlws.SORT(_xlfn._xlws.FILTER(environModifications[environmental_modif_lev],environModifications[experiment_ID]=A181)))</f>
        <v>0</v>
      </c>
    </row>
    <row r="182" spans="2:121" x14ac:dyDescent="0.45">
      <c r="B182" t="str" cm="1">
        <f t="array" ref="B182">TRANSPOSE(_xlfn._xlws.SORT(_xlfn._xlws.FILTER(environModifications[environmental_modif_lev]&amp;" | "&amp;environModifications[environ_modif_name],environModifications[experiment_ID]=A182)))</f>
        <v xml:space="preserve"> | </v>
      </c>
      <c r="DQ182" cm="1">
        <f t="array" ref="DQ182">TRANSPOSE(_xlfn._xlws.SORT(_xlfn._xlws.FILTER(environModifications[environmental_modif_lev],environModifications[experiment_ID]=A182)))</f>
        <v>0</v>
      </c>
    </row>
    <row r="183" spans="2:121" x14ac:dyDescent="0.45">
      <c r="B183" t="str" cm="1">
        <f t="array" ref="B183">TRANSPOSE(_xlfn._xlws.SORT(_xlfn._xlws.FILTER(environModifications[environmental_modif_lev]&amp;" | "&amp;environModifications[environ_modif_name],environModifications[experiment_ID]=A183)))</f>
        <v xml:space="preserve"> | </v>
      </c>
      <c r="DQ183" cm="1">
        <f t="array" ref="DQ183">TRANSPOSE(_xlfn._xlws.SORT(_xlfn._xlws.FILTER(environModifications[environmental_modif_lev],environModifications[experiment_ID]=A183)))</f>
        <v>0</v>
      </c>
    </row>
    <row r="184" spans="2:121" x14ac:dyDescent="0.45">
      <c r="B184" t="str" cm="1">
        <f t="array" ref="B184">TRANSPOSE(_xlfn._xlws.SORT(_xlfn._xlws.FILTER(environModifications[environmental_modif_lev]&amp;" | "&amp;environModifications[environ_modif_name],environModifications[experiment_ID]=A184)))</f>
        <v xml:space="preserve"> | </v>
      </c>
      <c r="DQ184" cm="1">
        <f t="array" ref="DQ184">TRANSPOSE(_xlfn._xlws.SORT(_xlfn._xlws.FILTER(environModifications[environmental_modif_lev],environModifications[experiment_ID]=A184)))</f>
        <v>0</v>
      </c>
    </row>
    <row r="185" spans="2:121" x14ac:dyDescent="0.45">
      <c r="B185" t="str" cm="1">
        <f t="array" ref="B185">TRANSPOSE(_xlfn._xlws.SORT(_xlfn._xlws.FILTER(environModifications[environmental_modif_lev]&amp;" | "&amp;environModifications[environ_modif_name],environModifications[experiment_ID]=A185)))</f>
        <v xml:space="preserve"> | </v>
      </c>
      <c r="DQ185" cm="1">
        <f t="array" ref="DQ185">TRANSPOSE(_xlfn._xlws.SORT(_xlfn._xlws.FILTER(environModifications[environmental_modif_lev],environModifications[experiment_ID]=A185)))</f>
        <v>0</v>
      </c>
    </row>
    <row r="186" spans="2:121" x14ac:dyDescent="0.45">
      <c r="B186" t="str" cm="1">
        <f t="array" ref="B186">TRANSPOSE(_xlfn._xlws.SORT(_xlfn._xlws.FILTER(environModifications[environmental_modif_lev]&amp;" | "&amp;environModifications[environ_modif_name],environModifications[experiment_ID]=A186)))</f>
        <v xml:space="preserve"> | </v>
      </c>
      <c r="DQ186" cm="1">
        <f t="array" ref="DQ186">TRANSPOSE(_xlfn._xlws.SORT(_xlfn._xlws.FILTER(environModifications[environmental_modif_lev],environModifications[experiment_ID]=A186)))</f>
        <v>0</v>
      </c>
    </row>
    <row r="187" spans="2:121" x14ac:dyDescent="0.45">
      <c r="B187" t="str" cm="1">
        <f t="array" ref="B187">TRANSPOSE(_xlfn._xlws.SORT(_xlfn._xlws.FILTER(environModifications[environmental_modif_lev]&amp;" | "&amp;environModifications[environ_modif_name],environModifications[experiment_ID]=A187)))</f>
        <v xml:space="preserve"> | </v>
      </c>
      <c r="DQ187" cm="1">
        <f t="array" ref="DQ187">TRANSPOSE(_xlfn._xlws.SORT(_xlfn._xlws.FILTER(environModifications[environmental_modif_lev],environModifications[experiment_ID]=A187)))</f>
        <v>0</v>
      </c>
    </row>
    <row r="188" spans="2:121" x14ac:dyDescent="0.45">
      <c r="B188" t="str" cm="1">
        <f t="array" ref="B188">TRANSPOSE(_xlfn._xlws.SORT(_xlfn._xlws.FILTER(environModifications[environmental_modif_lev]&amp;" | "&amp;environModifications[environ_modif_name],environModifications[experiment_ID]=A188)))</f>
        <v xml:space="preserve"> | </v>
      </c>
      <c r="DQ188" cm="1">
        <f t="array" ref="DQ188">TRANSPOSE(_xlfn._xlws.SORT(_xlfn._xlws.FILTER(environModifications[environmental_modif_lev],environModifications[experiment_ID]=A188)))</f>
        <v>0</v>
      </c>
    </row>
    <row r="189" spans="2:121" x14ac:dyDescent="0.45">
      <c r="B189" t="str" cm="1">
        <f t="array" ref="B189">TRANSPOSE(_xlfn._xlws.SORT(_xlfn._xlws.FILTER(environModifications[environmental_modif_lev]&amp;" | "&amp;environModifications[environ_modif_name],environModifications[experiment_ID]=A189)))</f>
        <v xml:space="preserve"> | </v>
      </c>
      <c r="DQ189" cm="1">
        <f t="array" ref="DQ189">TRANSPOSE(_xlfn._xlws.SORT(_xlfn._xlws.FILTER(environModifications[environmental_modif_lev],environModifications[experiment_ID]=A189)))</f>
        <v>0</v>
      </c>
    </row>
    <row r="190" spans="2:121" x14ac:dyDescent="0.45">
      <c r="B190" t="str" cm="1">
        <f t="array" ref="B190">TRANSPOSE(_xlfn._xlws.SORT(_xlfn._xlws.FILTER(environModifications[environmental_modif_lev]&amp;" | "&amp;environModifications[environ_modif_name],environModifications[experiment_ID]=A190)))</f>
        <v xml:space="preserve"> | </v>
      </c>
      <c r="DQ190" cm="1">
        <f t="array" ref="DQ190">TRANSPOSE(_xlfn._xlws.SORT(_xlfn._xlws.FILTER(environModifications[environmental_modif_lev],environModifications[experiment_ID]=A190)))</f>
        <v>0</v>
      </c>
    </row>
    <row r="191" spans="2:121" x14ac:dyDescent="0.45">
      <c r="B191" t="str" cm="1">
        <f t="array" ref="B191">TRANSPOSE(_xlfn._xlws.SORT(_xlfn._xlws.FILTER(environModifications[environmental_modif_lev]&amp;" | "&amp;environModifications[environ_modif_name],environModifications[experiment_ID]=A191)))</f>
        <v xml:space="preserve"> | </v>
      </c>
      <c r="DQ191" cm="1">
        <f t="array" ref="DQ191">TRANSPOSE(_xlfn._xlws.SORT(_xlfn._xlws.FILTER(environModifications[environmental_modif_lev],environModifications[experiment_ID]=A191)))</f>
        <v>0</v>
      </c>
    </row>
    <row r="192" spans="2:121" x14ac:dyDescent="0.45">
      <c r="B192" t="str" cm="1">
        <f t="array" ref="B192">TRANSPOSE(_xlfn._xlws.SORT(_xlfn._xlws.FILTER(environModifications[environmental_modif_lev]&amp;" | "&amp;environModifications[environ_modif_name],environModifications[experiment_ID]=A192)))</f>
        <v xml:space="preserve"> | </v>
      </c>
      <c r="DQ192" cm="1">
        <f t="array" ref="DQ192">TRANSPOSE(_xlfn._xlws.SORT(_xlfn._xlws.FILTER(environModifications[environmental_modif_lev],environModifications[experiment_ID]=A192)))</f>
        <v>0</v>
      </c>
    </row>
    <row r="193" spans="2:121" x14ac:dyDescent="0.45">
      <c r="B193" t="str" cm="1">
        <f t="array" ref="B193">TRANSPOSE(_xlfn._xlws.SORT(_xlfn._xlws.FILTER(environModifications[environmental_modif_lev]&amp;" | "&amp;environModifications[environ_modif_name],environModifications[experiment_ID]=A193)))</f>
        <v xml:space="preserve"> | </v>
      </c>
      <c r="DQ193" cm="1">
        <f t="array" ref="DQ193">TRANSPOSE(_xlfn._xlws.SORT(_xlfn._xlws.FILTER(environModifications[environmental_modif_lev],environModifications[experiment_ID]=A193)))</f>
        <v>0</v>
      </c>
    </row>
    <row r="194" spans="2:121" x14ac:dyDescent="0.45">
      <c r="B194" t="str" cm="1">
        <f t="array" ref="B194">TRANSPOSE(_xlfn._xlws.SORT(_xlfn._xlws.FILTER(environModifications[environmental_modif_lev]&amp;" | "&amp;environModifications[environ_modif_name],environModifications[experiment_ID]=A194)))</f>
        <v xml:space="preserve"> | </v>
      </c>
      <c r="DQ194" cm="1">
        <f t="array" ref="DQ194">TRANSPOSE(_xlfn._xlws.SORT(_xlfn._xlws.FILTER(environModifications[environmental_modif_lev],environModifications[experiment_ID]=A194)))</f>
        <v>0</v>
      </c>
    </row>
    <row r="195" spans="2:121" x14ac:dyDescent="0.45">
      <c r="B195" t="str" cm="1">
        <f t="array" ref="B195">TRANSPOSE(_xlfn._xlws.SORT(_xlfn._xlws.FILTER(environModifications[environmental_modif_lev]&amp;" | "&amp;environModifications[environ_modif_name],environModifications[experiment_ID]=A195)))</f>
        <v xml:space="preserve"> | </v>
      </c>
      <c r="DQ195" cm="1">
        <f t="array" ref="DQ195">TRANSPOSE(_xlfn._xlws.SORT(_xlfn._xlws.FILTER(environModifications[environmental_modif_lev],environModifications[experiment_ID]=A195)))</f>
        <v>0</v>
      </c>
    </row>
    <row r="196" spans="2:121" x14ac:dyDescent="0.45">
      <c r="B196" t="str" cm="1">
        <f t="array" ref="B196">TRANSPOSE(_xlfn._xlws.SORT(_xlfn._xlws.FILTER(environModifications[environmental_modif_lev]&amp;" | "&amp;environModifications[environ_modif_name],environModifications[experiment_ID]=A196)))</f>
        <v xml:space="preserve"> | </v>
      </c>
      <c r="DQ196" cm="1">
        <f t="array" ref="DQ196">TRANSPOSE(_xlfn._xlws.SORT(_xlfn._xlws.FILTER(environModifications[environmental_modif_lev],environModifications[experiment_ID]=A196)))</f>
        <v>0</v>
      </c>
    </row>
    <row r="197" spans="2:121" x14ac:dyDescent="0.45">
      <c r="B197" t="str" cm="1">
        <f t="array" ref="B197">TRANSPOSE(_xlfn._xlws.SORT(_xlfn._xlws.FILTER(environModifications[environmental_modif_lev]&amp;" | "&amp;environModifications[environ_modif_name],environModifications[experiment_ID]=A197)))</f>
        <v xml:space="preserve"> | </v>
      </c>
      <c r="DQ197" cm="1">
        <f t="array" ref="DQ197">TRANSPOSE(_xlfn._xlws.SORT(_xlfn._xlws.FILTER(environModifications[environmental_modif_lev],environModifications[experiment_ID]=A197)))</f>
        <v>0</v>
      </c>
    </row>
    <row r="198" spans="2:121" x14ac:dyDescent="0.45">
      <c r="B198" t="str" cm="1">
        <f t="array" ref="B198">TRANSPOSE(_xlfn._xlws.SORT(_xlfn._xlws.FILTER(environModifications[environmental_modif_lev]&amp;" | "&amp;environModifications[environ_modif_name],environModifications[experiment_ID]=A198)))</f>
        <v xml:space="preserve"> | </v>
      </c>
      <c r="DQ198" cm="1">
        <f t="array" ref="DQ198">TRANSPOSE(_xlfn._xlws.SORT(_xlfn._xlws.FILTER(environModifications[environmental_modif_lev],environModifications[experiment_ID]=A198)))</f>
        <v>0</v>
      </c>
    </row>
    <row r="199" spans="2:121" x14ac:dyDescent="0.45">
      <c r="B199" t="str" cm="1">
        <f t="array" ref="B199">TRANSPOSE(_xlfn._xlws.SORT(_xlfn._xlws.FILTER(environModifications[environmental_modif_lev]&amp;" | "&amp;environModifications[environ_modif_name],environModifications[experiment_ID]=A199)))</f>
        <v xml:space="preserve"> | </v>
      </c>
      <c r="DQ199" cm="1">
        <f t="array" ref="DQ199">TRANSPOSE(_xlfn._xlws.SORT(_xlfn._xlws.FILTER(environModifications[environmental_modif_lev],environModifications[experiment_ID]=A199)))</f>
        <v>0</v>
      </c>
    </row>
    <row r="200" spans="2:121" x14ac:dyDescent="0.45">
      <c r="B200" t="str" cm="1">
        <f t="array" ref="B200">TRANSPOSE(_xlfn._xlws.SORT(_xlfn._xlws.FILTER(environModifications[environmental_modif_lev]&amp;" | "&amp;environModifications[environ_modif_name],environModifications[experiment_ID]=A200)))</f>
        <v xml:space="preserve"> | </v>
      </c>
      <c r="DQ200" cm="1">
        <f t="array" ref="DQ200">TRANSPOSE(_xlfn._xlws.SORT(_xlfn._xlws.FILTER(environModifications[environmental_modif_lev],environModifications[experiment_ID]=A200)))</f>
        <v>0</v>
      </c>
    </row>
    <row r="201" spans="2:121" x14ac:dyDescent="0.45">
      <c r="B201" t="str" cm="1">
        <f t="array" ref="B201">TRANSPOSE(_xlfn._xlws.SORT(_xlfn._xlws.FILTER(environModifications[environmental_modif_lev]&amp;" | "&amp;environModifications[environ_modif_name],environModifications[experiment_ID]=A201)))</f>
        <v xml:space="preserve"> | </v>
      </c>
      <c r="DQ201" cm="1">
        <f t="array" ref="DQ201">TRANSPOSE(_xlfn._xlws.SORT(_xlfn._xlws.FILTER(environModifications[environmental_modif_lev],environModifications[experiment_ID]=A201)))</f>
        <v>0</v>
      </c>
    </row>
    <row r="202" spans="2:121" x14ac:dyDescent="0.45">
      <c r="B202" t="str" cm="1">
        <f t="array" ref="B202">TRANSPOSE(_xlfn._xlws.SORT(_xlfn._xlws.FILTER(environModifications[environmental_modif_lev]&amp;" | "&amp;environModifications[environ_modif_name],environModifications[experiment_ID]=A202)))</f>
        <v xml:space="preserve"> | </v>
      </c>
      <c r="DQ202" cm="1">
        <f t="array" ref="DQ202">TRANSPOSE(_xlfn._xlws.SORT(_xlfn._xlws.FILTER(environModifications[environmental_modif_lev],environModifications[experiment_ID]=A202)))</f>
        <v>0</v>
      </c>
    </row>
    <row r="203" spans="2:121" x14ac:dyDescent="0.45">
      <c r="B203" t="str" cm="1">
        <f t="array" ref="B203">TRANSPOSE(_xlfn._xlws.SORT(_xlfn._xlws.FILTER(environModifications[environmental_modif_lev]&amp;" | "&amp;environModifications[environ_modif_name],environModifications[experiment_ID]=A203)))</f>
        <v xml:space="preserve"> | </v>
      </c>
      <c r="DQ203" cm="1">
        <f t="array" ref="DQ203">TRANSPOSE(_xlfn._xlws.SORT(_xlfn._xlws.FILTER(environModifications[environmental_modif_lev],environModifications[experiment_ID]=A203)))</f>
        <v>0</v>
      </c>
    </row>
    <row r="204" spans="2:121" x14ac:dyDescent="0.45">
      <c r="B204" t="str" cm="1">
        <f t="array" ref="B204">TRANSPOSE(_xlfn._xlws.SORT(_xlfn._xlws.FILTER(environModifications[environmental_modif_lev]&amp;" | "&amp;environModifications[environ_modif_name],environModifications[experiment_ID]=A204)))</f>
        <v xml:space="preserve"> | </v>
      </c>
      <c r="DQ204" cm="1">
        <f t="array" ref="DQ204">TRANSPOSE(_xlfn._xlws.SORT(_xlfn._xlws.FILTER(environModifications[environmental_modif_lev],environModifications[experiment_ID]=A204)))</f>
        <v>0</v>
      </c>
    </row>
    <row r="205" spans="2:121" x14ac:dyDescent="0.45">
      <c r="B205" t="str" cm="1">
        <f t="array" ref="B205">TRANSPOSE(_xlfn._xlws.SORT(_xlfn._xlws.FILTER(environModifications[environmental_modif_lev]&amp;" | "&amp;environModifications[environ_modif_name],environModifications[experiment_ID]=A205)))</f>
        <v xml:space="preserve"> | </v>
      </c>
      <c r="DQ205" cm="1">
        <f t="array" ref="DQ205">TRANSPOSE(_xlfn._xlws.SORT(_xlfn._xlws.FILTER(environModifications[environmental_modif_lev],environModifications[experiment_ID]=A205)))</f>
        <v>0</v>
      </c>
    </row>
    <row r="206" spans="2:121" x14ac:dyDescent="0.45">
      <c r="B206" t="str" cm="1">
        <f t="array" ref="B206">TRANSPOSE(_xlfn._xlws.SORT(_xlfn._xlws.FILTER(environModifications[environmental_modif_lev]&amp;" | "&amp;environModifications[environ_modif_name],environModifications[experiment_ID]=A206)))</f>
        <v xml:space="preserve"> | </v>
      </c>
      <c r="DQ206" cm="1">
        <f t="array" ref="DQ206">TRANSPOSE(_xlfn._xlws.SORT(_xlfn._xlws.FILTER(environModifications[environmental_modif_lev],environModifications[experiment_ID]=A206)))</f>
        <v>0</v>
      </c>
    </row>
    <row r="207" spans="2:121" x14ac:dyDescent="0.45">
      <c r="B207" t="str" cm="1">
        <f t="array" ref="B207">TRANSPOSE(_xlfn._xlws.SORT(_xlfn._xlws.FILTER(environModifications[environmental_modif_lev]&amp;" | "&amp;environModifications[environ_modif_name],environModifications[experiment_ID]=A207)))</f>
        <v xml:space="preserve"> | </v>
      </c>
      <c r="DQ207" cm="1">
        <f t="array" ref="DQ207">TRANSPOSE(_xlfn._xlws.SORT(_xlfn._xlws.FILTER(environModifications[environmental_modif_lev],environModifications[experiment_ID]=A207)))</f>
        <v>0</v>
      </c>
    </row>
    <row r="208" spans="2:121" x14ac:dyDescent="0.45">
      <c r="B208" t="str" cm="1">
        <f t="array" ref="B208">TRANSPOSE(_xlfn._xlws.SORT(_xlfn._xlws.FILTER(environModifications[environmental_modif_lev]&amp;" | "&amp;environModifications[environ_modif_name],environModifications[experiment_ID]=A208)))</f>
        <v xml:space="preserve"> | </v>
      </c>
      <c r="DQ208" cm="1">
        <f t="array" ref="DQ208">TRANSPOSE(_xlfn._xlws.SORT(_xlfn._xlws.FILTER(environModifications[environmental_modif_lev],environModifications[experiment_ID]=A208)))</f>
        <v>0</v>
      </c>
    </row>
    <row r="209" spans="2:121" x14ac:dyDescent="0.45">
      <c r="B209" t="str" cm="1">
        <f t="array" ref="B209">TRANSPOSE(_xlfn._xlws.SORT(_xlfn._xlws.FILTER(environModifications[environmental_modif_lev]&amp;" | "&amp;environModifications[environ_modif_name],environModifications[experiment_ID]=A209)))</f>
        <v xml:space="preserve"> | </v>
      </c>
      <c r="DQ209" cm="1">
        <f t="array" ref="DQ209">TRANSPOSE(_xlfn._xlws.SORT(_xlfn._xlws.FILTER(environModifications[environmental_modif_lev],environModifications[experiment_ID]=A209)))</f>
        <v>0</v>
      </c>
    </row>
    <row r="210" spans="2:121" x14ac:dyDescent="0.45">
      <c r="B210" t="str" cm="1">
        <f t="array" ref="B210">TRANSPOSE(_xlfn._xlws.SORT(_xlfn._xlws.FILTER(environModifications[environmental_modif_lev]&amp;" | "&amp;environModifications[environ_modif_name],environModifications[experiment_ID]=A210)))</f>
        <v xml:space="preserve"> | </v>
      </c>
      <c r="DQ210" cm="1">
        <f t="array" ref="DQ210">TRANSPOSE(_xlfn._xlws.SORT(_xlfn._xlws.FILTER(environModifications[environmental_modif_lev],environModifications[experiment_ID]=A210)))</f>
        <v>0</v>
      </c>
    </row>
    <row r="211" spans="2:121" x14ac:dyDescent="0.45">
      <c r="B211" t="str" cm="1">
        <f t="array" ref="B211">TRANSPOSE(_xlfn._xlws.SORT(_xlfn._xlws.FILTER(environModifications[environmental_modif_lev]&amp;" | "&amp;environModifications[environ_modif_name],environModifications[experiment_ID]=A211)))</f>
        <v xml:space="preserve"> | </v>
      </c>
      <c r="DQ211" cm="1">
        <f t="array" ref="DQ211">TRANSPOSE(_xlfn._xlws.SORT(_xlfn._xlws.FILTER(environModifications[environmental_modif_lev],environModifications[experiment_ID]=A211)))</f>
        <v>0</v>
      </c>
    </row>
    <row r="212" spans="2:121" x14ac:dyDescent="0.45">
      <c r="B212" t="str" cm="1">
        <f t="array" ref="B212">TRANSPOSE(_xlfn._xlws.SORT(_xlfn._xlws.FILTER(environModifications[environmental_modif_lev]&amp;" | "&amp;environModifications[environ_modif_name],environModifications[experiment_ID]=A212)))</f>
        <v xml:space="preserve"> | </v>
      </c>
      <c r="DQ212" cm="1">
        <f t="array" ref="DQ212">TRANSPOSE(_xlfn._xlws.SORT(_xlfn._xlws.FILTER(environModifications[environmental_modif_lev],environModifications[experiment_ID]=A212)))</f>
        <v>0</v>
      </c>
    </row>
    <row r="213" spans="2:121" x14ac:dyDescent="0.45">
      <c r="B213" t="str" cm="1">
        <f t="array" ref="B213">TRANSPOSE(_xlfn._xlws.SORT(_xlfn._xlws.FILTER(environModifications[environmental_modif_lev]&amp;" | "&amp;environModifications[environ_modif_name],environModifications[experiment_ID]=A213)))</f>
        <v xml:space="preserve"> | </v>
      </c>
      <c r="DQ213" cm="1">
        <f t="array" ref="DQ213">TRANSPOSE(_xlfn._xlws.SORT(_xlfn._xlws.FILTER(environModifications[environmental_modif_lev],environModifications[experiment_ID]=A213)))</f>
        <v>0</v>
      </c>
    </row>
    <row r="214" spans="2:121" x14ac:dyDescent="0.45">
      <c r="B214" t="str" cm="1">
        <f t="array" ref="B214">TRANSPOSE(_xlfn._xlws.SORT(_xlfn._xlws.FILTER(environModifications[environmental_modif_lev]&amp;" | "&amp;environModifications[environ_modif_name],environModifications[experiment_ID]=A214)))</f>
        <v xml:space="preserve"> | </v>
      </c>
      <c r="DQ214" cm="1">
        <f t="array" ref="DQ214">TRANSPOSE(_xlfn._xlws.SORT(_xlfn._xlws.FILTER(environModifications[environmental_modif_lev],environModifications[experiment_ID]=A214)))</f>
        <v>0</v>
      </c>
    </row>
    <row r="215" spans="2:121" x14ac:dyDescent="0.45">
      <c r="B215" t="str" cm="1">
        <f t="array" ref="B215">TRANSPOSE(_xlfn._xlws.SORT(_xlfn._xlws.FILTER(environModifications[environmental_modif_lev]&amp;" | "&amp;environModifications[environ_modif_name],environModifications[experiment_ID]=A215)))</f>
        <v xml:space="preserve"> | </v>
      </c>
      <c r="DQ215" cm="1">
        <f t="array" ref="DQ215">TRANSPOSE(_xlfn._xlws.SORT(_xlfn._xlws.FILTER(environModifications[environmental_modif_lev],environModifications[experiment_ID]=A215)))</f>
        <v>0</v>
      </c>
    </row>
    <row r="216" spans="2:121" x14ac:dyDescent="0.45">
      <c r="B216" t="str" cm="1">
        <f t="array" ref="B216">TRANSPOSE(_xlfn._xlws.SORT(_xlfn._xlws.FILTER(environModifications[environmental_modif_lev]&amp;" | "&amp;environModifications[environ_modif_name],environModifications[experiment_ID]=A216)))</f>
        <v xml:space="preserve"> | </v>
      </c>
      <c r="DQ216" cm="1">
        <f t="array" ref="DQ216">TRANSPOSE(_xlfn._xlws.SORT(_xlfn._xlws.FILTER(environModifications[environmental_modif_lev],environModifications[experiment_ID]=A216)))</f>
        <v>0</v>
      </c>
    </row>
    <row r="217" spans="2:121" x14ac:dyDescent="0.45">
      <c r="B217" t="str" cm="1">
        <f t="array" ref="B217">TRANSPOSE(_xlfn._xlws.SORT(_xlfn._xlws.FILTER(environModifications[environmental_modif_lev]&amp;" | "&amp;environModifications[environ_modif_name],environModifications[experiment_ID]=A217)))</f>
        <v xml:space="preserve"> | </v>
      </c>
      <c r="DQ217" cm="1">
        <f t="array" ref="DQ217">TRANSPOSE(_xlfn._xlws.SORT(_xlfn._xlws.FILTER(environModifications[environmental_modif_lev],environModifications[experiment_ID]=A217)))</f>
        <v>0</v>
      </c>
    </row>
    <row r="218" spans="2:121" x14ac:dyDescent="0.45">
      <c r="B218" t="str" cm="1">
        <f t="array" ref="B218">TRANSPOSE(_xlfn._xlws.SORT(_xlfn._xlws.FILTER(environModifications[environmental_modif_lev]&amp;" | "&amp;environModifications[environ_modif_name],environModifications[experiment_ID]=A218)))</f>
        <v xml:space="preserve"> | </v>
      </c>
      <c r="DQ218" cm="1">
        <f t="array" ref="DQ218">TRANSPOSE(_xlfn._xlws.SORT(_xlfn._xlws.FILTER(environModifications[environmental_modif_lev],environModifications[experiment_ID]=A218)))</f>
        <v>0</v>
      </c>
    </row>
    <row r="219" spans="2:121" x14ac:dyDescent="0.45">
      <c r="B219" t="str" cm="1">
        <f t="array" ref="B219">TRANSPOSE(_xlfn._xlws.SORT(_xlfn._xlws.FILTER(environModifications[environmental_modif_lev]&amp;" | "&amp;environModifications[environ_modif_name],environModifications[experiment_ID]=A219)))</f>
        <v xml:space="preserve"> | </v>
      </c>
      <c r="DQ219" cm="1">
        <f t="array" ref="DQ219">TRANSPOSE(_xlfn._xlws.SORT(_xlfn._xlws.FILTER(environModifications[environmental_modif_lev],environModifications[experiment_ID]=A219)))</f>
        <v>0</v>
      </c>
    </row>
    <row r="220" spans="2:121" x14ac:dyDescent="0.45">
      <c r="B220" t="str" cm="1">
        <f t="array" ref="B220">TRANSPOSE(_xlfn._xlws.SORT(_xlfn._xlws.FILTER(environModifications[environmental_modif_lev]&amp;" | "&amp;environModifications[environ_modif_name],environModifications[experiment_ID]=A220)))</f>
        <v xml:space="preserve"> | </v>
      </c>
      <c r="DQ220" cm="1">
        <f t="array" ref="DQ220">TRANSPOSE(_xlfn._xlws.SORT(_xlfn._xlws.FILTER(environModifications[environmental_modif_lev],environModifications[experiment_ID]=A220)))</f>
        <v>0</v>
      </c>
    </row>
    <row r="221" spans="2:121" x14ac:dyDescent="0.45">
      <c r="B221" t="str" cm="1">
        <f t="array" ref="B221">TRANSPOSE(_xlfn._xlws.SORT(_xlfn._xlws.FILTER(environModifications[environmental_modif_lev]&amp;" | "&amp;environModifications[environ_modif_name],environModifications[experiment_ID]=A221)))</f>
        <v xml:space="preserve"> | </v>
      </c>
      <c r="DQ221" cm="1">
        <f t="array" ref="DQ221">TRANSPOSE(_xlfn._xlws.SORT(_xlfn._xlws.FILTER(environModifications[environmental_modif_lev],environModifications[experiment_ID]=A221)))</f>
        <v>0</v>
      </c>
    </row>
    <row r="222" spans="2:121" x14ac:dyDescent="0.45">
      <c r="B222" t="str" cm="1">
        <f t="array" ref="B222">TRANSPOSE(_xlfn._xlws.SORT(_xlfn._xlws.FILTER(environModifications[environmental_modif_lev]&amp;" | "&amp;environModifications[environ_modif_name],environModifications[experiment_ID]=A222)))</f>
        <v xml:space="preserve"> | </v>
      </c>
      <c r="DQ222" cm="1">
        <f t="array" ref="DQ222">TRANSPOSE(_xlfn._xlws.SORT(_xlfn._xlws.FILTER(environModifications[environmental_modif_lev],environModifications[experiment_ID]=A222)))</f>
        <v>0</v>
      </c>
    </row>
    <row r="223" spans="2:121" x14ac:dyDescent="0.45">
      <c r="B223" t="str" cm="1">
        <f t="array" ref="B223">TRANSPOSE(_xlfn._xlws.SORT(_xlfn._xlws.FILTER(environModifications[environmental_modif_lev]&amp;" | "&amp;environModifications[environ_modif_name],environModifications[experiment_ID]=A223)))</f>
        <v xml:space="preserve"> | </v>
      </c>
      <c r="DQ223" cm="1">
        <f t="array" ref="DQ223">TRANSPOSE(_xlfn._xlws.SORT(_xlfn._xlws.FILTER(environModifications[environmental_modif_lev],environModifications[experiment_ID]=A223)))</f>
        <v>0</v>
      </c>
    </row>
    <row r="224" spans="2:121" x14ac:dyDescent="0.45">
      <c r="B224" t="str" cm="1">
        <f t="array" ref="B224">TRANSPOSE(_xlfn._xlws.SORT(_xlfn._xlws.FILTER(environModifications[environmental_modif_lev]&amp;" | "&amp;environModifications[environ_modif_name],environModifications[experiment_ID]=A224)))</f>
        <v xml:space="preserve"> | </v>
      </c>
      <c r="DQ224" cm="1">
        <f t="array" ref="DQ224">TRANSPOSE(_xlfn._xlws.SORT(_xlfn._xlws.FILTER(environModifications[environmental_modif_lev],environModifications[experiment_ID]=A224)))</f>
        <v>0</v>
      </c>
    </row>
    <row r="225" spans="2:121" x14ac:dyDescent="0.45">
      <c r="B225" t="str" cm="1">
        <f t="array" ref="B225">TRANSPOSE(_xlfn._xlws.SORT(_xlfn._xlws.FILTER(environModifications[environmental_modif_lev]&amp;" | "&amp;environModifications[environ_modif_name],environModifications[experiment_ID]=A225)))</f>
        <v xml:space="preserve"> | </v>
      </c>
      <c r="DQ225" cm="1">
        <f t="array" ref="DQ225">TRANSPOSE(_xlfn._xlws.SORT(_xlfn._xlws.FILTER(environModifications[environmental_modif_lev],environModifications[experiment_ID]=A225)))</f>
        <v>0</v>
      </c>
    </row>
    <row r="226" spans="2:121" x14ac:dyDescent="0.45">
      <c r="B226" t="str" cm="1">
        <f t="array" ref="B226">TRANSPOSE(_xlfn._xlws.SORT(_xlfn._xlws.FILTER(environModifications[environmental_modif_lev]&amp;" | "&amp;environModifications[environ_modif_name],environModifications[experiment_ID]=A226)))</f>
        <v xml:space="preserve"> | </v>
      </c>
      <c r="DQ226" cm="1">
        <f t="array" ref="DQ226">TRANSPOSE(_xlfn._xlws.SORT(_xlfn._xlws.FILTER(environModifications[environmental_modif_lev],environModifications[experiment_ID]=A226)))</f>
        <v>0</v>
      </c>
    </row>
    <row r="227" spans="2:121" x14ac:dyDescent="0.45">
      <c r="B227" t="str" cm="1">
        <f t="array" ref="B227">TRANSPOSE(_xlfn._xlws.SORT(_xlfn._xlws.FILTER(environModifications[environmental_modif_lev]&amp;" | "&amp;environModifications[environ_modif_name],environModifications[experiment_ID]=A227)))</f>
        <v xml:space="preserve"> | </v>
      </c>
      <c r="DQ227" cm="1">
        <f t="array" ref="DQ227">TRANSPOSE(_xlfn._xlws.SORT(_xlfn._xlws.FILTER(environModifications[environmental_modif_lev],environModifications[experiment_ID]=A227)))</f>
        <v>0</v>
      </c>
    </row>
    <row r="228" spans="2:121" x14ac:dyDescent="0.45">
      <c r="B228" t="str" cm="1">
        <f t="array" ref="B228">TRANSPOSE(_xlfn._xlws.SORT(_xlfn._xlws.FILTER(environModifications[environmental_modif_lev]&amp;" | "&amp;environModifications[environ_modif_name],environModifications[experiment_ID]=A228)))</f>
        <v xml:space="preserve"> | </v>
      </c>
      <c r="DQ228" cm="1">
        <f t="array" ref="DQ228">TRANSPOSE(_xlfn._xlws.SORT(_xlfn._xlws.FILTER(environModifications[environmental_modif_lev],environModifications[experiment_ID]=A228)))</f>
        <v>0</v>
      </c>
    </row>
    <row r="229" spans="2:121" x14ac:dyDescent="0.45">
      <c r="B229" t="str" cm="1">
        <f t="array" ref="B229">TRANSPOSE(_xlfn._xlws.SORT(_xlfn._xlws.FILTER(environModifications[environmental_modif_lev]&amp;" | "&amp;environModifications[environ_modif_name],environModifications[experiment_ID]=A229)))</f>
        <v xml:space="preserve"> | </v>
      </c>
      <c r="DQ229" cm="1">
        <f t="array" ref="DQ229">TRANSPOSE(_xlfn._xlws.SORT(_xlfn._xlws.FILTER(environModifications[environmental_modif_lev],environModifications[experiment_ID]=A229)))</f>
        <v>0</v>
      </c>
    </row>
    <row r="230" spans="2:121" x14ac:dyDescent="0.45">
      <c r="B230" t="str" cm="1">
        <f t="array" ref="B230">TRANSPOSE(_xlfn._xlws.SORT(_xlfn._xlws.FILTER(environModifications[environmental_modif_lev]&amp;" | "&amp;environModifications[environ_modif_name],environModifications[experiment_ID]=A230)))</f>
        <v xml:space="preserve"> | </v>
      </c>
      <c r="DQ230" cm="1">
        <f t="array" ref="DQ230">TRANSPOSE(_xlfn._xlws.SORT(_xlfn._xlws.FILTER(environModifications[environmental_modif_lev],environModifications[experiment_ID]=A230)))</f>
        <v>0</v>
      </c>
    </row>
    <row r="231" spans="2:121" x14ac:dyDescent="0.45">
      <c r="B231" t="str" cm="1">
        <f t="array" ref="B231">TRANSPOSE(_xlfn._xlws.SORT(_xlfn._xlws.FILTER(environModifications[environmental_modif_lev]&amp;" | "&amp;environModifications[environ_modif_name],environModifications[experiment_ID]=A231)))</f>
        <v xml:space="preserve"> | </v>
      </c>
      <c r="DQ231" cm="1">
        <f t="array" ref="DQ231">TRANSPOSE(_xlfn._xlws.SORT(_xlfn._xlws.FILTER(environModifications[environmental_modif_lev],environModifications[experiment_ID]=A231)))</f>
        <v>0</v>
      </c>
    </row>
    <row r="232" spans="2:121" x14ac:dyDescent="0.45">
      <c r="B232" t="str" cm="1">
        <f t="array" ref="B232">TRANSPOSE(_xlfn._xlws.SORT(_xlfn._xlws.FILTER(environModifications[environmental_modif_lev]&amp;" | "&amp;environModifications[environ_modif_name],environModifications[experiment_ID]=A232)))</f>
        <v xml:space="preserve"> | </v>
      </c>
      <c r="DQ232" cm="1">
        <f t="array" ref="DQ232">TRANSPOSE(_xlfn._xlws.SORT(_xlfn._xlws.FILTER(environModifications[environmental_modif_lev],environModifications[experiment_ID]=A232)))</f>
        <v>0</v>
      </c>
    </row>
    <row r="233" spans="2:121" x14ac:dyDescent="0.45">
      <c r="B233" t="str" cm="1">
        <f t="array" ref="B233">TRANSPOSE(_xlfn._xlws.SORT(_xlfn._xlws.FILTER(environModifications[environmental_modif_lev]&amp;" | "&amp;environModifications[environ_modif_name],environModifications[experiment_ID]=A233)))</f>
        <v xml:space="preserve"> | </v>
      </c>
      <c r="DQ233" cm="1">
        <f t="array" ref="DQ233">TRANSPOSE(_xlfn._xlws.SORT(_xlfn._xlws.FILTER(environModifications[environmental_modif_lev],environModifications[experiment_ID]=A233)))</f>
        <v>0</v>
      </c>
    </row>
    <row r="234" spans="2:121" x14ac:dyDescent="0.45">
      <c r="B234" t="str" cm="1">
        <f t="array" ref="B234">TRANSPOSE(_xlfn._xlws.SORT(_xlfn._xlws.FILTER(environModifications[environmental_modif_lev]&amp;" | "&amp;environModifications[environ_modif_name],environModifications[experiment_ID]=A234)))</f>
        <v xml:space="preserve"> | </v>
      </c>
      <c r="DQ234" cm="1">
        <f t="array" ref="DQ234">TRANSPOSE(_xlfn._xlws.SORT(_xlfn._xlws.FILTER(environModifications[environmental_modif_lev],environModifications[experiment_ID]=A234)))</f>
        <v>0</v>
      </c>
    </row>
    <row r="235" spans="2:121" x14ac:dyDescent="0.45">
      <c r="B235" t="str" cm="1">
        <f t="array" ref="B235">TRANSPOSE(_xlfn._xlws.SORT(_xlfn._xlws.FILTER(environModifications[environmental_modif_lev]&amp;" | "&amp;environModifications[environ_modif_name],environModifications[experiment_ID]=A235)))</f>
        <v xml:space="preserve"> | </v>
      </c>
      <c r="DQ235" cm="1">
        <f t="array" ref="DQ235">TRANSPOSE(_xlfn._xlws.SORT(_xlfn._xlws.FILTER(environModifications[environmental_modif_lev],environModifications[experiment_ID]=A235)))</f>
        <v>0</v>
      </c>
    </row>
    <row r="236" spans="2:121" x14ac:dyDescent="0.45">
      <c r="B236" t="str" cm="1">
        <f t="array" ref="B236">TRANSPOSE(_xlfn._xlws.SORT(_xlfn._xlws.FILTER(environModifications[environmental_modif_lev]&amp;" | "&amp;environModifications[environ_modif_name],environModifications[experiment_ID]=A236)))</f>
        <v xml:space="preserve"> | </v>
      </c>
      <c r="DQ236" cm="1">
        <f t="array" ref="DQ236">TRANSPOSE(_xlfn._xlws.SORT(_xlfn._xlws.FILTER(environModifications[environmental_modif_lev],environModifications[experiment_ID]=A236)))</f>
        <v>0</v>
      </c>
    </row>
    <row r="237" spans="2:121" x14ac:dyDescent="0.45">
      <c r="B237" t="str" cm="1">
        <f t="array" ref="B237">TRANSPOSE(_xlfn._xlws.SORT(_xlfn._xlws.FILTER(environModifications[environmental_modif_lev]&amp;" | "&amp;environModifications[environ_modif_name],environModifications[experiment_ID]=A237)))</f>
        <v xml:space="preserve"> | </v>
      </c>
      <c r="DQ237" cm="1">
        <f t="array" ref="DQ237">TRANSPOSE(_xlfn._xlws.SORT(_xlfn._xlws.FILTER(environModifications[environmental_modif_lev],environModifications[experiment_ID]=A237)))</f>
        <v>0</v>
      </c>
    </row>
    <row r="238" spans="2:121" x14ac:dyDescent="0.45">
      <c r="B238" t="str" cm="1">
        <f t="array" ref="B238">TRANSPOSE(_xlfn._xlws.SORT(_xlfn._xlws.FILTER(environModifications[environmental_modif_lev]&amp;" | "&amp;environModifications[environ_modif_name],environModifications[experiment_ID]=A238)))</f>
        <v xml:space="preserve"> | </v>
      </c>
      <c r="DQ238" cm="1">
        <f t="array" ref="DQ238">TRANSPOSE(_xlfn._xlws.SORT(_xlfn._xlws.FILTER(environModifications[environmental_modif_lev],environModifications[experiment_ID]=A238)))</f>
        <v>0</v>
      </c>
    </row>
    <row r="239" spans="2:121" x14ac:dyDescent="0.45">
      <c r="B239" t="str" cm="1">
        <f t="array" ref="B239">TRANSPOSE(_xlfn._xlws.SORT(_xlfn._xlws.FILTER(environModifications[environmental_modif_lev]&amp;" | "&amp;environModifications[environ_modif_name],environModifications[experiment_ID]=A239)))</f>
        <v xml:space="preserve"> | </v>
      </c>
      <c r="DQ239" cm="1">
        <f t="array" ref="DQ239">TRANSPOSE(_xlfn._xlws.SORT(_xlfn._xlws.FILTER(environModifications[environmental_modif_lev],environModifications[experiment_ID]=A239)))</f>
        <v>0</v>
      </c>
    </row>
    <row r="240" spans="2:121" x14ac:dyDescent="0.45">
      <c r="B240" t="str" cm="1">
        <f t="array" ref="B240">TRANSPOSE(_xlfn._xlws.SORT(_xlfn._xlws.FILTER(environModifications[environmental_modif_lev]&amp;" | "&amp;environModifications[environ_modif_name],environModifications[experiment_ID]=A240)))</f>
        <v xml:space="preserve"> | </v>
      </c>
      <c r="DQ240" cm="1">
        <f t="array" ref="DQ240">TRANSPOSE(_xlfn._xlws.SORT(_xlfn._xlws.FILTER(environModifications[environmental_modif_lev],environModifications[experiment_ID]=A240)))</f>
        <v>0</v>
      </c>
    </row>
    <row r="241" spans="2:121" x14ac:dyDescent="0.45">
      <c r="B241" t="str" cm="1">
        <f t="array" ref="B241">TRANSPOSE(_xlfn._xlws.SORT(_xlfn._xlws.FILTER(environModifications[environmental_modif_lev]&amp;" | "&amp;environModifications[environ_modif_name],environModifications[experiment_ID]=A241)))</f>
        <v xml:space="preserve"> | </v>
      </c>
      <c r="DQ241" cm="1">
        <f t="array" ref="DQ241">TRANSPOSE(_xlfn._xlws.SORT(_xlfn._xlws.FILTER(environModifications[environmental_modif_lev],environModifications[experiment_ID]=A241)))</f>
        <v>0</v>
      </c>
    </row>
    <row r="242" spans="2:121" x14ac:dyDescent="0.45">
      <c r="B242" t="str" cm="1">
        <f t="array" ref="B242">TRANSPOSE(_xlfn._xlws.SORT(_xlfn._xlws.FILTER(environModifications[environmental_modif_lev]&amp;" | "&amp;environModifications[environ_modif_name],environModifications[experiment_ID]=A242)))</f>
        <v xml:space="preserve"> | </v>
      </c>
      <c r="DQ242" cm="1">
        <f t="array" ref="DQ242">TRANSPOSE(_xlfn._xlws.SORT(_xlfn._xlws.FILTER(environModifications[environmental_modif_lev],environModifications[experiment_ID]=A242)))</f>
        <v>0</v>
      </c>
    </row>
    <row r="243" spans="2:121" x14ac:dyDescent="0.45">
      <c r="B243" t="str" cm="1">
        <f t="array" ref="B243">TRANSPOSE(_xlfn._xlws.SORT(_xlfn._xlws.FILTER(environModifications[environmental_modif_lev]&amp;" | "&amp;environModifications[environ_modif_name],environModifications[experiment_ID]=A243)))</f>
        <v xml:space="preserve"> | </v>
      </c>
      <c r="DQ243" cm="1">
        <f t="array" ref="DQ243">TRANSPOSE(_xlfn._xlws.SORT(_xlfn._xlws.FILTER(environModifications[environmental_modif_lev],environModifications[experiment_ID]=A243)))</f>
        <v>0</v>
      </c>
    </row>
    <row r="244" spans="2:121" x14ac:dyDescent="0.45">
      <c r="B244" t="str" cm="1">
        <f t="array" ref="B244">TRANSPOSE(_xlfn._xlws.SORT(_xlfn._xlws.FILTER(environModifications[environmental_modif_lev]&amp;" | "&amp;environModifications[environ_modif_name],environModifications[experiment_ID]=A244)))</f>
        <v xml:space="preserve"> | </v>
      </c>
      <c r="DQ244" cm="1">
        <f t="array" ref="DQ244">TRANSPOSE(_xlfn._xlws.SORT(_xlfn._xlws.FILTER(environModifications[environmental_modif_lev],environModifications[experiment_ID]=A244)))</f>
        <v>0</v>
      </c>
    </row>
    <row r="245" spans="2:121" x14ac:dyDescent="0.45">
      <c r="B245" t="str" cm="1">
        <f t="array" ref="B245">TRANSPOSE(_xlfn._xlws.SORT(_xlfn._xlws.FILTER(environModifications[environmental_modif_lev]&amp;" | "&amp;environModifications[environ_modif_name],environModifications[experiment_ID]=A245)))</f>
        <v xml:space="preserve"> | </v>
      </c>
      <c r="DQ245" cm="1">
        <f t="array" ref="DQ245">TRANSPOSE(_xlfn._xlws.SORT(_xlfn._xlws.FILTER(environModifications[environmental_modif_lev],environModifications[experiment_ID]=A245)))</f>
        <v>0</v>
      </c>
    </row>
    <row r="246" spans="2:121" x14ac:dyDescent="0.45">
      <c r="B246" t="str" cm="1">
        <f t="array" ref="B246">TRANSPOSE(_xlfn._xlws.SORT(_xlfn._xlws.FILTER(environModifications[environmental_modif_lev]&amp;" | "&amp;environModifications[environ_modif_name],environModifications[experiment_ID]=A246)))</f>
        <v xml:space="preserve"> | </v>
      </c>
      <c r="DQ246" cm="1">
        <f t="array" ref="DQ246">TRANSPOSE(_xlfn._xlws.SORT(_xlfn._xlws.FILTER(environModifications[environmental_modif_lev],environModifications[experiment_ID]=A246)))</f>
        <v>0</v>
      </c>
    </row>
    <row r="247" spans="2:121" x14ac:dyDescent="0.45">
      <c r="B247" t="str" cm="1">
        <f t="array" ref="B247">TRANSPOSE(_xlfn._xlws.SORT(_xlfn._xlws.FILTER(environModifications[environmental_modif_lev]&amp;" | "&amp;environModifications[environ_modif_name],environModifications[experiment_ID]=A247)))</f>
        <v xml:space="preserve"> | </v>
      </c>
      <c r="DQ247" cm="1">
        <f t="array" ref="DQ247">TRANSPOSE(_xlfn._xlws.SORT(_xlfn._xlws.FILTER(environModifications[environmental_modif_lev],environModifications[experiment_ID]=A247)))</f>
        <v>0</v>
      </c>
    </row>
    <row r="248" spans="2:121" x14ac:dyDescent="0.45">
      <c r="B248" t="str" cm="1">
        <f t="array" ref="B248">TRANSPOSE(_xlfn._xlws.SORT(_xlfn._xlws.FILTER(environModifications[environmental_modif_lev]&amp;" | "&amp;environModifications[environ_modif_name],environModifications[experiment_ID]=A248)))</f>
        <v xml:space="preserve"> | </v>
      </c>
      <c r="DQ248" cm="1">
        <f t="array" ref="DQ248">TRANSPOSE(_xlfn._xlws.SORT(_xlfn._xlws.FILTER(environModifications[environmental_modif_lev],environModifications[experiment_ID]=A248)))</f>
        <v>0</v>
      </c>
    </row>
    <row r="249" spans="2:121" x14ac:dyDescent="0.45">
      <c r="B249" t="str" cm="1">
        <f t="array" ref="B249">TRANSPOSE(_xlfn._xlws.SORT(_xlfn._xlws.FILTER(environModifications[environmental_modif_lev]&amp;" | "&amp;environModifications[environ_modif_name],environModifications[experiment_ID]=A249)))</f>
        <v xml:space="preserve"> | </v>
      </c>
      <c r="DQ249" cm="1">
        <f t="array" ref="DQ249">TRANSPOSE(_xlfn._xlws.SORT(_xlfn._xlws.FILTER(environModifications[environmental_modif_lev],environModifications[experiment_ID]=A249)))</f>
        <v>0</v>
      </c>
    </row>
    <row r="250" spans="2:121" x14ac:dyDescent="0.45">
      <c r="B250" t="str" cm="1">
        <f t="array" ref="B250">TRANSPOSE(_xlfn._xlws.SORT(_xlfn._xlws.FILTER(environModifications[environmental_modif_lev]&amp;" | "&amp;environModifications[environ_modif_name],environModifications[experiment_ID]=A250)))</f>
        <v xml:space="preserve"> | </v>
      </c>
      <c r="DQ250" cm="1">
        <f t="array" ref="DQ250">TRANSPOSE(_xlfn._xlws.SORT(_xlfn._xlws.FILTER(environModifications[environmental_modif_lev],environModifications[experiment_ID]=A250)))</f>
        <v>0</v>
      </c>
    </row>
    <row r="251" spans="2:121" x14ac:dyDescent="0.45">
      <c r="B251" t="str" cm="1">
        <f t="array" ref="B251">TRANSPOSE(_xlfn._xlws.SORT(_xlfn._xlws.FILTER(environModifications[environmental_modif_lev]&amp;" | "&amp;environModifications[environ_modif_name],environModifications[experiment_ID]=A251)))</f>
        <v xml:space="preserve"> | </v>
      </c>
      <c r="DQ251" cm="1">
        <f t="array" ref="DQ251">TRANSPOSE(_xlfn._xlws.SORT(_xlfn._xlws.FILTER(environModifications[environmental_modif_lev],environModifications[experiment_ID]=A251)))</f>
        <v>0</v>
      </c>
    </row>
    <row r="252" spans="2:121" x14ac:dyDescent="0.45">
      <c r="B252" t="str" cm="1">
        <f t="array" ref="B252">TRANSPOSE(_xlfn._xlws.SORT(_xlfn._xlws.FILTER(environModifications[environmental_modif_lev]&amp;" | "&amp;environModifications[environ_modif_name],environModifications[experiment_ID]=A252)))</f>
        <v xml:space="preserve"> | </v>
      </c>
      <c r="DQ252" cm="1">
        <f t="array" ref="DQ252">TRANSPOSE(_xlfn._xlws.SORT(_xlfn._xlws.FILTER(environModifications[environmental_modif_lev],environModifications[experiment_ID]=A252)))</f>
        <v>0</v>
      </c>
    </row>
    <row r="253" spans="2:121" x14ac:dyDescent="0.45">
      <c r="B253" t="str" cm="1">
        <f t="array" ref="B253">TRANSPOSE(_xlfn._xlws.SORT(_xlfn._xlws.FILTER(environModifications[environmental_modif_lev]&amp;" | "&amp;environModifications[environ_modif_name],environModifications[experiment_ID]=A253)))</f>
        <v xml:space="preserve"> | </v>
      </c>
      <c r="DQ253" cm="1">
        <f t="array" ref="DQ253">TRANSPOSE(_xlfn._xlws.SORT(_xlfn._xlws.FILTER(environModifications[environmental_modif_lev],environModifications[experiment_ID]=A253)))</f>
        <v>0</v>
      </c>
    </row>
    <row r="254" spans="2:121" x14ac:dyDescent="0.45">
      <c r="B254" t="str" cm="1">
        <f t="array" ref="B254">TRANSPOSE(_xlfn._xlws.SORT(_xlfn._xlws.FILTER(environModifications[environmental_modif_lev]&amp;" | "&amp;environModifications[environ_modif_name],environModifications[experiment_ID]=A254)))</f>
        <v xml:space="preserve"> | </v>
      </c>
      <c r="DQ254" cm="1">
        <f t="array" ref="DQ254">TRANSPOSE(_xlfn._xlws.SORT(_xlfn._xlws.FILTER(environModifications[environmental_modif_lev],environModifications[experiment_ID]=A254)))</f>
        <v>0</v>
      </c>
    </row>
    <row r="255" spans="2:121" x14ac:dyDescent="0.45">
      <c r="B255" t="str" cm="1">
        <f t="array" ref="B255">TRANSPOSE(_xlfn._xlws.SORT(_xlfn._xlws.FILTER(environModifications[environmental_modif_lev]&amp;" | "&amp;environModifications[environ_modif_name],environModifications[experiment_ID]=A255)))</f>
        <v xml:space="preserve"> | </v>
      </c>
      <c r="DQ255" cm="1">
        <f t="array" ref="DQ255">TRANSPOSE(_xlfn._xlws.SORT(_xlfn._xlws.FILTER(environModifications[environmental_modif_lev],environModifications[experiment_ID]=A255)))</f>
        <v>0</v>
      </c>
    </row>
    <row r="256" spans="2:121" x14ac:dyDescent="0.45">
      <c r="B256" t="str" cm="1">
        <f t="array" ref="B256">TRANSPOSE(_xlfn._xlws.SORT(_xlfn._xlws.FILTER(environModifications[environmental_modif_lev]&amp;" | "&amp;environModifications[environ_modif_name],environModifications[experiment_ID]=A256)))</f>
        <v xml:space="preserve"> | </v>
      </c>
      <c r="DQ256" cm="1">
        <f t="array" ref="DQ256">TRANSPOSE(_xlfn._xlws.SORT(_xlfn._xlws.FILTER(environModifications[environmental_modif_lev],environModifications[experiment_ID]=A256)))</f>
        <v>0</v>
      </c>
    </row>
    <row r="257" spans="2:121" x14ac:dyDescent="0.45">
      <c r="B257" t="str" cm="1">
        <f t="array" ref="B257">TRANSPOSE(_xlfn._xlws.SORT(_xlfn._xlws.FILTER(environModifications[environmental_modif_lev]&amp;" | "&amp;environModifications[environ_modif_name],environModifications[experiment_ID]=A257)))</f>
        <v xml:space="preserve"> | </v>
      </c>
      <c r="DQ257" cm="1">
        <f t="array" ref="DQ257">TRANSPOSE(_xlfn._xlws.SORT(_xlfn._xlws.FILTER(environModifications[environmental_modif_lev],environModifications[experiment_ID]=A257)))</f>
        <v>0</v>
      </c>
    </row>
    <row r="258" spans="2:121" x14ac:dyDescent="0.45">
      <c r="B258" t="str" cm="1">
        <f t="array" ref="B258">TRANSPOSE(_xlfn._xlws.SORT(_xlfn._xlws.FILTER(environModifications[environmental_modif_lev]&amp;" | "&amp;environModifications[environ_modif_name],environModifications[experiment_ID]=A258)))</f>
        <v xml:space="preserve"> | </v>
      </c>
      <c r="DQ258" cm="1">
        <f t="array" ref="DQ258">TRANSPOSE(_xlfn._xlws.SORT(_xlfn._xlws.FILTER(environModifications[environmental_modif_lev],environModifications[experiment_ID]=A258)))</f>
        <v>0</v>
      </c>
    </row>
    <row r="259" spans="2:121" x14ac:dyDescent="0.45">
      <c r="B259" t="str" cm="1">
        <f t="array" ref="B259">TRANSPOSE(_xlfn._xlws.SORT(_xlfn._xlws.FILTER(environModifications[environmental_modif_lev]&amp;" | "&amp;environModifications[environ_modif_name],environModifications[experiment_ID]=A259)))</f>
        <v xml:space="preserve"> | </v>
      </c>
      <c r="DQ259" cm="1">
        <f t="array" ref="DQ259">TRANSPOSE(_xlfn._xlws.SORT(_xlfn._xlws.FILTER(environModifications[environmental_modif_lev],environModifications[experiment_ID]=A259)))</f>
        <v>0</v>
      </c>
    </row>
    <row r="260" spans="2:121" x14ac:dyDescent="0.45">
      <c r="B260" t="str" cm="1">
        <f t="array" ref="B260">TRANSPOSE(_xlfn._xlws.SORT(_xlfn._xlws.FILTER(environModifications[environmental_modif_lev]&amp;" | "&amp;environModifications[environ_modif_name],environModifications[experiment_ID]=A260)))</f>
        <v xml:space="preserve"> | </v>
      </c>
      <c r="DQ260" cm="1">
        <f t="array" ref="DQ260">TRANSPOSE(_xlfn._xlws.SORT(_xlfn._xlws.FILTER(environModifications[environmental_modif_lev],environModifications[experiment_ID]=A260)))</f>
        <v>0</v>
      </c>
    </row>
    <row r="261" spans="2:121" x14ac:dyDescent="0.45">
      <c r="B261" t="str" cm="1">
        <f t="array" ref="B261">TRANSPOSE(_xlfn._xlws.SORT(_xlfn._xlws.FILTER(environModifications[environmental_modif_lev]&amp;" | "&amp;environModifications[environ_modif_name],environModifications[experiment_ID]=A261)))</f>
        <v xml:space="preserve"> | </v>
      </c>
      <c r="DQ261" cm="1">
        <f t="array" ref="DQ261">TRANSPOSE(_xlfn._xlws.SORT(_xlfn._xlws.FILTER(environModifications[environmental_modif_lev],environModifications[experiment_ID]=A261)))</f>
        <v>0</v>
      </c>
    </row>
    <row r="262" spans="2:121" x14ac:dyDescent="0.45">
      <c r="B262" t="str" cm="1">
        <f t="array" ref="B262">TRANSPOSE(_xlfn._xlws.SORT(_xlfn._xlws.FILTER(environModifications[environmental_modif_lev]&amp;" | "&amp;environModifications[environ_modif_name],environModifications[experiment_ID]=A262)))</f>
        <v xml:space="preserve"> | </v>
      </c>
      <c r="DQ262" cm="1">
        <f t="array" ref="DQ262">TRANSPOSE(_xlfn._xlws.SORT(_xlfn._xlws.FILTER(environModifications[environmental_modif_lev],environModifications[experiment_ID]=A262)))</f>
        <v>0</v>
      </c>
    </row>
    <row r="263" spans="2:121" x14ac:dyDescent="0.45">
      <c r="B263" t="str" cm="1">
        <f t="array" ref="B263">TRANSPOSE(_xlfn._xlws.SORT(_xlfn._xlws.FILTER(environModifications[environmental_modif_lev]&amp;" | "&amp;environModifications[environ_modif_name],environModifications[experiment_ID]=A263)))</f>
        <v xml:space="preserve"> | </v>
      </c>
      <c r="DQ263" cm="1">
        <f t="array" ref="DQ263">TRANSPOSE(_xlfn._xlws.SORT(_xlfn._xlws.FILTER(environModifications[environmental_modif_lev],environModifications[experiment_ID]=A263)))</f>
        <v>0</v>
      </c>
    </row>
    <row r="264" spans="2:121" x14ac:dyDescent="0.45">
      <c r="B264" t="str" cm="1">
        <f t="array" ref="B264">TRANSPOSE(_xlfn._xlws.SORT(_xlfn._xlws.FILTER(environModifications[environmental_modif_lev]&amp;" | "&amp;environModifications[environ_modif_name],environModifications[experiment_ID]=A264)))</f>
        <v xml:space="preserve"> | </v>
      </c>
      <c r="DQ264" cm="1">
        <f t="array" ref="DQ264">TRANSPOSE(_xlfn._xlws.SORT(_xlfn._xlws.FILTER(environModifications[environmental_modif_lev],environModifications[experiment_ID]=A264)))</f>
        <v>0</v>
      </c>
    </row>
    <row r="265" spans="2:121" x14ac:dyDescent="0.45">
      <c r="B265" t="str" cm="1">
        <f t="array" ref="B265">TRANSPOSE(_xlfn._xlws.SORT(_xlfn._xlws.FILTER(environModifications[environmental_modif_lev]&amp;" | "&amp;environModifications[environ_modif_name],environModifications[experiment_ID]=A265)))</f>
        <v xml:space="preserve"> | </v>
      </c>
      <c r="DQ265" cm="1">
        <f t="array" ref="DQ265">TRANSPOSE(_xlfn._xlws.SORT(_xlfn._xlws.FILTER(environModifications[environmental_modif_lev],environModifications[experiment_ID]=A265)))</f>
        <v>0</v>
      </c>
    </row>
    <row r="266" spans="2:121" x14ac:dyDescent="0.45">
      <c r="B266" t="str" cm="1">
        <f t="array" ref="B266">TRANSPOSE(_xlfn._xlws.SORT(_xlfn._xlws.FILTER(environModifications[environmental_modif_lev]&amp;" | "&amp;environModifications[environ_modif_name],environModifications[experiment_ID]=A266)))</f>
        <v xml:space="preserve"> | </v>
      </c>
      <c r="DQ266" cm="1">
        <f t="array" ref="DQ266">TRANSPOSE(_xlfn._xlws.SORT(_xlfn._xlws.FILTER(environModifications[environmental_modif_lev],environModifications[experiment_ID]=A266)))</f>
        <v>0</v>
      </c>
    </row>
    <row r="267" spans="2:121" x14ac:dyDescent="0.45">
      <c r="B267" t="str" cm="1">
        <f t="array" ref="B267">TRANSPOSE(_xlfn._xlws.SORT(_xlfn._xlws.FILTER(environModifications[environmental_modif_lev]&amp;" | "&amp;environModifications[environ_modif_name],environModifications[experiment_ID]=A267)))</f>
        <v xml:space="preserve"> | </v>
      </c>
      <c r="DQ267" cm="1">
        <f t="array" ref="DQ267">TRANSPOSE(_xlfn._xlws.SORT(_xlfn._xlws.FILTER(environModifications[environmental_modif_lev],environModifications[experiment_ID]=A267)))</f>
        <v>0</v>
      </c>
    </row>
    <row r="268" spans="2:121" x14ac:dyDescent="0.45">
      <c r="B268" t="str" cm="1">
        <f t="array" ref="B268">TRANSPOSE(_xlfn._xlws.SORT(_xlfn._xlws.FILTER(environModifications[environmental_modif_lev]&amp;" | "&amp;environModifications[environ_modif_name],environModifications[experiment_ID]=A268)))</f>
        <v xml:space="preserve"> | </v>
      </c>
      <c r="DQ268" cm="1">
        <f t="array" ref="DQ268">TRANSPOSE(_xlfn._xlws.SORT(_xlfn._xlws.FILTER(environModifications[environmental_modif_lev],environModifications[experiment_ID]=A268)))</f>
        <v>0</v>
      </c>
    </row>
    <row r="269" spans="2:121" x14ac:dyDescent="0.45">
      <c r="B269" t="str" cm="1">
        <f t="array" ref="B269">TRANSPOSE(_xlfn._xlws.SORT(_xlfn._xlws.FILTER(environModifications[environmental_modif_lev]&amp;" | "&amp;environModifications[environ_modif_name],environModifications[experiment_ID]=A269)))</f>
        <v xml:space="preserve"> | </v>
      </c>
      <c r="DQ269" cm="1">
        <f t="array" ref="DQ269">TRANSPOSE(_xlfn._xlws.SORT(_xlfn._xlws.FILTER(environModifications[environmental_modif_lev],environModifications[experiment_ID]=A269)))</f>
        <v>0</v>
      </c>
    </row>
    <row r="270" spans="2:121" x14ac:dyDescent="0.45">
      <c r="B270" t="str" cm="1">
        <f t="array" ref="B270">TRANSPOSE(_xlfn._xlws.SORT(_xlfn._xlws.FILTER(environModifications[environmental_modif_lev]&amp;" | "&amp;environModifications[environ_modif_name],environModifications[experiment_ID]=A270)))</f>
        <v xml:space="preserve"> | </v>
      </c>
      <c r="DQ270" cm="1">
        <f t="array" ref="DQ270">TRANSPOSE(_xlfn._xlws.SORT(_xlfn._xlws.FILTER(environModifications[environmental_modif_lev],environModifications[experiment_ID]=A270)))</f>
        <v>0</v>
      </c>
    </row>
    <row r="271" spans="2:121" x14ac:dyDescent="0.45">
      <c r="B271" t="str" cm="1">
        <f t="array" ref="B271">TRANSPOSE(_xlfn._xlws.SORT(_xlfn._xlws.FILTER(environModifications[environmental_modif_lev]&amp;" | "&amp;environModifications[environ_modif_name],environModifications[experiment_ID]=A271)))</f>
        <v xml:space="preserve"> | </v>
      </c>
      <c r="DQ271" cm="1">
        <f t="array" ref="DQ271">TRANSPOSE(_xlfn._xlws.SORT(_xlfn._xlws.FILTER(environModifications[environmental_modif_lev],environModifications[experiment_ID]=A271)))</f>
        <v>0</v>
      </c>
    </row>
    <row r="272" spans="2:121" x14ac:dyDescent="0.45">
      <c r="B272" t="str" cm="1">
        <f t="array" ref="B272">TRANSPOSE(_xlfn._xlws.SORT(_xlfn._xlws.FILTER(environModifications[environmental_modif_lev]&amp;" | "&amp;environModifications[environ_modif_name],environModifications[experiment_ID]=A272)))</f>
        <v xml:space="preserve"> | </v>
      </c>
      <c r="DQ272" cm="1">
        <f t="array" ref="DQ272">TRANSPOSE(_xlfn._xlws.SORT(_xlfn._xlws.FILTER(environModifications[environmental_modif_lev],environModifications[experiment_ID]=A272)))</f>
        <v>0</v>
      </c>
    </row>
    <row r="273" spans="2:121" x14ac:dyDescent="0.45">
      <c r="B273" t="str" cm="1">
        <f t="array" ref="B273">TRANSPOSE(_xlfn._xlws.SORT(_xlfn._xlws.FILTER(environModifications[environmental_modif_lev]&amp;" | "&amp;environModifications[environ_modif_name],environModifications[experiment_ID]=A273)))</f>
        <v xml:space="preserve"> | </v>
      </c>
      <c r="DQ273" cm="1">
        <f t="array" ref="DQ273">TRANSPOSE(_xlfn._xlws.SORT(_xlfn._xlws.FILTER(environModifications[environmental_modif_lev],environModifications[experiment_ID]=A273)))</f>
        <v>0</v>
      </c>
    </row>
    <row r="274" spans="2:121" x14ac:dyDescent="0.45">
      <c r="B274" t="str" cm="1">
        <f t="array" ref="B274">TRANSPOSE(_xlfn._xlws.SORT(_xlfn._xlws.FILTER(environModifications[environmental_modif_lev]&amp;" | "&amp;environModifications[environ_modif_name],environModifications[experiment_ID]=A274)))</f>
        <v xml:space="preserve"> | </v>
      </c>
      <c r="DQ274" cm="1">
        <f t="array" ref="DQ274">TRANSPOSE(_xlfn._xlws.SORT(_xlfn._xlws.FILTER(environModifications[environmental_modif_lev],environModifications[experiment_ID]=A274)))</f>
        <v>0</v>
      </c>
    </row>
    <row r="275" spans="2:121" x14ac:dyDescent="0.45">
      <c r="B275" t="str" cm="1">
        <f t="array" ref="B275">TRANSPOSE(_xlfn._xlws.SORT(_xlfn._xlws.FILTER(environModifications[environmental_modif_lev]&amp;" | "&amp;environModifications[environ_modif_name],environModifications[experiment_ID]=A275)))</f>
        <v xml:space="preserve"> | </v>
      </c>
      <c r="DQ275" cm="1">
        <f t="array" ref="DQ275">TRANSPOSE(_xlfn._xlws.SORT(_xlfn._xlws.FILTER(environModifications[environmental_modif_lev],environModifications[experiment_ID]=A275)))</f>
        <v>0</v>
      </c>
    </row>
    <row r="276" spans="2:121" x14ac:dyDescent="0.45">
      <c r="B276" t="str" cm="1">
        <f t="array" ref="B276">TRANSPOSE(_xlfn._xlws.SORT(_xlfn._xlws.FILTER(environModifications[environmental_modif_lev]&amp;" | "&amp;environModifications[environ_modif_name],environModifications[experiment_ID]=A276)))</f>
        <v xml:space="preserve"> | </v>
      </c>
      <c r="DQ276" cm="1">
        <f t="array" ref="DQ276">TRANSPOSE(_xlfn._xlws.SORT(_xlfn._xlws.FILTER(environModifications[environmental_modif_lev],environModifications[experiment_ID]=A276)))</f>
        <v>0</v>
      </c>
    </row>
    <row r="277" spans="2:121" x14ac:dyDescent="0.45">
      <c r="B277" t="str" cm="1">
        <f t="array" ref="B277">TRANSPOSE(_xlfn._xlws.SORT(_xlfn._xlws.FILTER(environModifications[environmental_modif_lev]&amp;" | "&amp;environModifications[environ_modif_name],environModifications[experiment_ID]=A277)))</f>
        <v xml:space="preserve"> | </v>
      </c>
      <c r="DQ277" cm="1">
        <f t="array" ref="DQ277">TRANSPOSE(_xlfn._xlws.SORT(_xlfn._xlws.FILTER(environModifications[environmental_modif_lev],environModifications[experiment_ID]=A277)))</f>
        <v>0</v>
      </c>
    </row>
    <row r="278" spans="2:121" x14ac:dyDescent="0.45">
      <c r="B278" t="str" cm="1">
        <f t="array" ref="B278">TRANSPOSE(_xlfn._xlws.SORT(_xlfn._xlws.FILTER(environModifications[environmental_modif_lev]&amp;" | "&amp;environModifications[environ_modif_name],environModifications[experiment_ID]=A278)))</f>
        <v xml:space="preserve"> | </v>
      </c>
      <c r="DQ278" cm="1">
        <f t="array" ref="DQ278">TRANSPOSE(_xlfn._xlws.SORT(_xlfn._xlws.FILTER(environModifications[environmental_modif_lev],environModifications[experiment_ID]=A278)))</f>
        <v>0</v>
      </c>
    </row>
    <row r="279" spans="2:121" x14ac:dyDescent="0.45">
      <c r="B279" t="str" cm="1">
        <f t="array" ref="B279">TRANSPOSE(_xlfn._xlws.SORT(_xlfn._xlws.FILTER(environModifications[environmental_modif_lev]&amp;" | "&amp;environModifications[environ_modif_name],environModifications[experiment_ID]=A279)))</f>
        <v xml:space="preserve"> | </v>
      </c>
      <c r="DQ279" cm="1">
        <f t="array" ref="DQ279">TRANSPOSE(_xlfn._xlws.SORT(_xlfn._xlws.FILTER(environModifications[environmental_modif_lev],environModifications[experiment_ID]=A279)))</f>
        <v>0</v>
      </c>
    </row>
    <row r="280" spans="2:121" x14ac:dyDescent="0.45">
      <c r="B280" t="str" cm="1">
        <f t="array" ref="B280">TRANSPOSE(_xlfn._xlws.SORT(_xlfn._xlws.FILTER(environModifications[environmental_modif_lev]&amp;" | "&amp;environModifications[environ_modif_name],environModifications[experiment_ID]=A280)))</f>
        <v xml:space="preserve"> | </v>
      </c>
      <c r="DQ280" cm="1">
        <f t="array" ref="DQ280">TRANSPOSE(_xlfn._xlws.SORT(_xlfn._xlws.FILTER(environModifications[environmental_modif_lev],environModifications[experiment_ID]=A280)))</f>
        <v>0</v>
      </c>
    </row>
    <row r="281" spans="2:121" x14ac:dyDescent="0.45">
      <c r="B281" t="str" cm="1">
        <f t="array" ref="B281">TRANSPOSE(_xlfn._xlws.SORT(_xlfn._xlws.FILTER(environModifications[environmental_modif_lev]&amp;" | "&amp;environModifications[environ_modif_name],environModifications[experiment_ID]=A281)))</f>
        <v xml:space="preserve"> | </v>
      </c>
      <c r="DQ281" cm="1">
        <f t="array" ref="DQ281">TRANSPOSE(_xlfn._xlws.SORT(_xlfn._xlws.FILTER(environModifications[environmental_modif_lev],environModifications[experiment_ID]=A281)))</f>
        <v>0</v>
      </c>
    </row>
    <row r="282" spans="2:121" x14ac:dyDescent="0.45">
      <c r="B282" t="str" cm="1">
        <f t="array" ref="B282">TRANSPOSE(_xlfn._xlws.SORT(_xlfn._xlws.FILTER(environModifications[environmental_modif_lev]&amp;" | "&amp;environModifications[environ_modif_name],environModifications[experiment_ID]=A282)))</f>
        <v xml:space="preserve"> | </v>
      </c>
      <c r="DQ282" cm="1">
        <f t="array" ref="DQ282">TRANSPOSE(_xlfn._xlws.SORT(_xlfn._xlws.FILTER(environModifications[environmental_modif_lev],environModifications[experiment_ID]=A282)))</f>
        <v>0</v>
      </c>
    </row>
    <row r="283" spans="2:121" x14ac:dyDescent="0.45">
      <c r="B283" t="str" cm="1">
        <f t="array" ref="B283">TRANSPOSE(_xlfn._xlws.SORT(_xlfn._xlws.FILTER(environModifications[environmental_modif_lev]&amp;" | "&amp;environModifications[environ_modif_name],environModifications[experiment_ID]=A283)))</f>
        <v xml:space="preserve"> | </v>
      </c>
      <c r="DQ283" cm="1">
        <f t="array" ref="DQ283">TRANSPOSE(_xlfn._xlws.SORT(_xlfn._xlws.FILTER(environModifications[environmental_modif_lev],environModifications[experiment_ID]=A283)))</f>
        <v>0</v>
      </c>
    </row>
    <row r="284" spans="2:121" x14ac:dyDescent="0.45">
      <c r="B284" t="str" cm="1">
        <f t="array" ref="B284">TRANSPOSE(_xlfn._xlws.SORT(_xlfn._xlws.FILTER(environModifications[environmental_modif_lev]&amp;" | "&amp;environModifications[environ_modif_name],environModifications[experiment_ID]=A284)))</f>
        <v xml:space="preserve"> | </v>
      </c>
      <c r="DQ284" cm="1">
        <f t="array" ref="DQ284">TRANSPOSE(_xlfn._xlws.SORT(_xlfn._xlws.FILTER(environModifications[environmental_modif_lev],environModifications[experiment_ID]=A284)))</f>
        <v>0</v>
      </c>
    </row>
    <row r="285" spans="2:121" x14ac:dyDescent="0.45">
      <c r="B285" t="str" cm="1">
        <f t="array" ref="B285">TRANSPOSE(_xlfn._xlws.SORT(_xlfn._xlws.FILTER(environModifications[environmental_modif_lev]&amp;" | "&amp;environModifications[environ_modif_name],environModifications[experiment_ID]=A285)))</f>
        <v xml:space="preserve"> | </v>
      </c>
      <c r="DQ285" cm="1">
        <f t="array" ref="DQ285">TRANSPOSE(_xlfn._xlws.SORT(_xlfn._xlws.FILTER(environModifications[environmental_modif_lev],environModifications[experiment_ID]=A285)))</f>
        <v>0</v>
      </c>
    </row>
    <row r="286" spans="2:121" x14ac:dyDescent="0.45">
      <c r="B286" t="str" cm="1">
        <f t="array" ref="B286">TRANSPOSE(_xlfn._xlws.SORT(_xlfn._xlws.FILTER(environModifications[environmental_modif_lev]&amp;" | "&amp;environModifications[environ_modif_name],environModifications[experiment_ID]=A286)))</f>
        <v xml:space="preserve"> | </v>
      </c>
      <c r="DQ286" cm="1">
        <f t="array" ref="DQ286">TRANSPOSE(_xlfn._xlws.SORT(_xlfn._xlws.FILTER(environModifications[environmental_modif_lev],environModifications[experiment_ID]=A286)))</f>
        <v>0</v>
      </c>
    </row>
    <row r="287" spans="2:121" x14ac:dyDescent="0.45">
      <c r="B287" t="str" cm="1">
        <f t="array" ref="B287">TRANSPOSE(_xlfn._xlws.SORT(_xlfn._xlws.FILTER(environModifications[environmental_modif_lev]&amp;" | "&amp;environModifications[environ_modif_name],environModifications[experiment_ID]=A287)))</f>
        <v xml:space="preserve"> | </v>
      </c>
      <c r="DQ287" cm="1">
        <f t="array" ref="DQ287">TRANSPOSE(_xlfn._xlws.SORT(_xlfn._xlws.FILTER(environModifications[environmental_modif_lev],environModifications[experiment_ID]=A287)))</f>
        <v>0</v>
      </c>
    </row>
    <row r="288" spans="2:121" x14ac:dyDescent="0.45">
      <c r="B288" t="str" cm="1">
        <f t="array" ref="B288">TRANSPOSE(_xlfn._xlws.SORT(_xlfn._xlws.FILTER(environModifications[environmental_modif_lev]&amp;" | "&amp;environModifications[environ_modif_name],environModifications[experiment_ID]=A288)))</f>
        <v xml:space="preserve"> | </v>
      </c>
      <c r="DQ288" cm="1">
        <f t="array" ref="DQ288">TRANSPOSE(_xlfn._xlws.SORT(_xlfn._xlws.FILTER(environModifications[environmental_modif_lev],environModifications[experiment_ID]=A288)))</f>
        <v>0</v>
      </c>
    </row>
    <row r="289" spans="2:121" x14ac:dyDescent="0.45">
      <c r="B289" t="str" cm="1">
        <f t="array" ref="B289">TRANSPOSE(_xlfn._xlws.SORT(_xlfn._xlws.FILTER(environModifications[environmental_modif_lev]&amp;" | "&amp;environModifications[environ_modif_name],environModifications[experiment_ID]=A289)))</f>
        <v xml:space="preserve"> | </v>
      </c>
      <c r="DQ289" cm="1">
        <f t="array" ref="DQ289">TRANSPOSE(_xlfn._xlws.SORT(_xlfn._xlws.FILTER(environModifications[environmental_modif_lev],environModifications[experiment_ID]=A289)))</f>
        <v>0</v>
      </c>
    </row>
    <row r="290" spans="2:121" x14ac:dyDescent="0.45">
      <c r="B290" t="str" cm="1">
        <f t="array" ref="B290">TRANSPOSE(_xlfn._xlws.SORT(_xlfn._xlws.FILTER(environModifications[environmental_modif_lev]&amp;" | "&amp;environModifications[environ_modif_name],environModifications[experiment_ID]=A290)))</f>
        <v xml:space="preserve"> | </v>
      </c>
      <c r="DQ290" cm="1">
        <f t="array" ref="DQ290">TRANSPOSE(_xlfn._xlws.SORT(_xlfn._xlws.FILTER(environModifications[environmental_modif_lev],environModifications[experiment_ID]=A290)))</f>
        <v>0</v>
      </c>
    </row>
    <row r="291" spans="2:121" x14ac:dyDescent="0.45">
      <c r="B291" t="str" cm="1">
        <f t="array" ref="B291">TRANSPOSE(_xlfn._xlws.SORT(_xlfn._xlws.FILTER(environModifications[environmental_modif_lev]&amp;" | "&amp;environModifications[environ_modif_name],environModifications[experiment_ID]=A291)))</f>
        <v xml:space="preserve"> | </v>
      </c>
      <c r="DQ291" cm="1">
        <f t="array" ref="DQ291">TRANSPOSE(_xlfn._xlws.SORT(_xlfn._xlws.FILTER(environModifications[environmental_modif_lev],environModifications[experiment_ID]=A291)))</f>
        <v>0</v>
      </c>
    </row>
    <row r="292" spans="2:121" x14ac:dyDescent="0.45">
      <c r="B292" t="str" cm="1">
        <f t="array" ref="B292">TRANSPOSE(_xlfn._xlws.SORT(_xlfn._xlws.FILTER(environModifications[environmental_modif_lev]&amp;" | "&amp;environModifications[environ_modif_name],environModifications[experiment_ID]=A292)))</f>
        <v xml:space="preserve"> | </v>
      </c>
      <c r="DQ292" cm="1">
        <f t="array" ref="DQ292">TRANSPOSE(_xlfn._xlws.SORT(_xlfn._xlws.FILTER(environModifications[environmental_modif_lev],environModifications[experiment_ID]=A292)))</f>
        <v>0</v>
      </c>
    </row>
    <row r="293" spans="2:121" x14ac:dyDescent="0.45">
      <c r="B293" t="str" cm="1">
        <f t="array" ref="B293">TRANSPOSE(_xlfn._xlws.SORT(_xlfn._xlws.FILTER(environModifications[environmental_modif_lev]&amp;" | "&amp;environModifications[environ_modif_name],environModifications[experiment_ID]=A293)))</f>
        <v xml:space="preserve"> | </v>
      </c>
      <c r="DQ293" cm="1">
        <f t="array" ref="DQ293">TRANSPOSE(_xlfn._xlws.SORT(_xlfn._xlws.FILTER(environModifications[environmental_modif_lev],environModifications[experiment_ID]=A293)))</f>
        <v>0</v>
      </c>
    </row>
    <row r="294" spans="2:121" x14ac:dyDescent="0.45">
      <c r="B294" t="str" cm="1">
        <f t="array" ref="B294">TRANSPOSE(_xlfn._xlws.SORT(_xlfn._xlws.FILTER(environModifications[environmental_modif_lev]&amp;" | "&amp;environModifications[environ_modif_name],environModifications[experiment_ID]=A294)))</f>
        <v xml:space="preserve"> | </v>
      </c>
      <c r="DQ294" cm="1">
        <f t="array" ref="DQ294">TRANSPOSE(_xlfn._xlws.SORT(_xlfn._xlws.FILTER(environModifications[environmental_modif_lev],environModifications[experiment_ID]=A294)))</f>
        <v>0</v>
      </c>
    </row>
    <row r="295" spans="2:121" x14ac:dyDescent="0.45">
      <c r="B295" t="str" cm="1">
        <f t="array" ref="B295">TRANSPOSE(_xlfn._xlws.SORT(_xlfn._xlws.FILTER(environModifications[environmental_modif_lev]&amp;" | "&amp;environModifications[environ_modif_name],environModifications[experiment_ID]=A295)))</f>
        <v xml:space="preserve"> | </v>
      </c>
      <c r="DQ295" cm="1">
        <f t="array" ref="DQ295">TRANSPOSE(_xlfn._xlws.SORT(_xlfn._xlws.FILTER(environModifications[environmental_modif_lev],environModifications[experiment_ID]=A295)))</f>
        <v>0</v>
      </c>
    </row>
    <row r="296" spans="2:121" x14ac:dyDescent="0.45">
      <c r="B296" t="str" cm="1">
        <f t="array" ref="B296">TRANSPOSE(_xlfn._xlws.SORT(_xlfn._xlws.FILTER(environModifications[environmental_modif_lev]&amp;" | "&amp;environModifications[environ_modif_name],environModifications[experiment_ID]=A296)))</f>
        <v xml:space="preserve"> | </v>
      </c>
      <c r="DQ296" cm="1">
        <f t="array" ref="DQ296">TRANSPOSE(_xlfn._xlws.SORT(_xlfn._xlws.FILTER(environModifications[environmental_modif_lev],environModifications[experiment_ID]=A296)))</f>
        <v>0</v>
      </c>
    </row>
    <row r="297" spans="2:121" x14ac:dyDescent="0.45">
      <c r="B297" t="str" cm="1">
        <f t="array" ref="B297">TRANSPOSE(_xlfn._xlws.SORT(_xlfn._xlws.FILTER(environModifications[environmental_modif_lev]&amp;" | "&amp;environModifications[environ_modif_name],environModifications[experiment_ID]=A297)))</f>
        <v xml:space="preserve"> | </v>
      </c>
      <c r="DQ297" cm="1">
        <f t="array" ref="DQ297">TRANSPOSE(_xlfn._xlws.SORT(_xlfn._xlws.FILTER(environModifications[environmental_modif_lev],environModifications[experiment_ID]=A297)))</f>
        <v>0</v>
      </c>
    </row>
    <row r="298" spans="2:121" x14ac:dyDescent="0.45">
      <c r="B298" t="str" cm="1">
        <f t="array" ref="B298">TRANSPOSE(_xlfn._xlws.SORT(_xlfn._xlws.FILTER(environModifications[environmental_modif_lev]&amp;" | "&amp;environModifications[environ_modif_name],environModifications[experiment_ID]=A298)))</f>
        <v xml:space="preserve"> | </v>
      </c>
      <c r="DQ298" cm="1">
        <f t="array" ref="DQ298">TRANSPOSE(_xlfn._xlws.SORT(_xlfn._xlws.FILTER(environModifications[environmental_modif_lev],environModifications[experiment_ID]=A298)))</f>
        <v>0</v>
      </c>
    </row>
    <row r="299" spans="2:121" x14ac:dyDescent="0.45">
      <c r="B299" t="str" cm="1">
        <f t="array" ref="B299">TRANSPOSE(_xlfn._xlws.SORT(_xlfn._xlws.FILTER(environModifications[environmental_modif_lev]&amp;" | "&amp;environModifications[environ_modif_name],environModifications[experiment_ID]=A299)))</f>
        <v xml:space="preserve"> | </v>
      </c>
      <c r="DQ299" cm="1">
        <f t="array" ref="DQ299">TRANSPOSE(_xlfn._xlws.SORT(_xlfn._xlws.FILTER(environModifications[environmental_modif_lev],environModifications[experiment_ID]=A299)))</f>
        <v>0</v>
      </c>
    </row>
    <row r="300" spans="2:121" x14ac:dyDescent="0.45">
      <c r="B300" t="str" cm="1">
        <f t="array" ref="B300">TRANSPOSE(_xlfn._xlws.SORT(_xlfn._xlws.FILTER(environModifications[environmental_modif_lev]&amp;" | "&amp;environModifications[environ_modif_name],environModifications[experiment_ID]=A300)))</f>
        <v xml:space="preserve"> | </v>
      </c>
      <c r="DQ300" cm="1">
        <f t="array" ref="DQ300">TRANSPOSE(_xlfn._xlws.SORT(_xlfn._xlws.FILTER(environModifications[environmental_modif_lev],environModifications[experiment_ID]=A300)))</f>
        <v>0</v>
      </c>
    </row>
    <row r="301" spans="2:121" x14ac:dyDescent="0.45">
      <c r="B301" t="str" cm="1">
        <f t="array" ref="B301">TRANSPOSE(_xlfn._xlws.SORT(_xlfn._xlws.FILTER(environModifications[environmental_modif_lev]&amp;" | "&amp;environModifications[environ_modif_name],environModifications[experiment_ID]=A301)))</f>
        <v xml:space="preserve"> | </v>
      </c>
      <c r="DQ301" cm="1">
        <f t="array" ref="DQ301">TRANSPOSE(_xlfn._xlws.SORT(_xlfn._xlws.FILTER(environModifications[environmental_modif_lev],environModifications[experiment_ID]=A301)))</f>
        <v>0</v>
      </c>
    </row>
    <row r="302" spans="2:121" x14ac:dyDescent="0.45">
      <c r="B302" t="str" cm="1">
        <f t="array" ref="B302">TRANSPOSE(_xlfn._xlws.SORT(_xlfn._xlws.FILTER(environModifications[environmental_modif_lev]&amp;" | "&amp;environModifications[environ_modif_name],environModifications[experiment_ID]=A302)))</f>
        <v xml:space="preserve"> | </v>
      </c>
      <c r="DQ302" cm="1">
        <f t="array" ref="DQ302">TRANSPOSE(_xlfn._xlws.SORT(_xlfn._xlws.FILTER(environModifications[environmental_modif_lev],environModifications[experiment_ID]=A302)))</f>
        <v>0</v>
      </c>
    </row>
    <row r="303" spans="2:121" x14ac:dyDescent="0.45">
      <c r="B303" t="str" cm="1">
        <f t="array" ref="B303">TRANSPOSE(_xlfn._xlws.SORT(_xlfn._xlws.FILTER(environModifications[environmental_modif_lev]&amp;" | "&amp;environModifications[environ_modif_name],environModifications[experiment_ID]=A303)))</f>
        <v xml:space="preserve"> | </v>
      </c>
      <c r="DQ303" cm="1">
        <f t="array" ref="DQ303">TRANSPOSE(_xlfn._xlws.SORT(_xlfn._xlws.FILTER(environModifications[environmental_modif_lev],environModifications[experiment_ID]=A303)))</f>
        <v>0</v>
      </c>
    </row>
    <row r="304" spans="2:121" x14ac:dyDescent="0.45">
      <c r="B304" t="str" cm="1">
        <f t="array" ref="B304">TRANSPOSE(_xlfn._xlws.SORT(_xlfn._xlws.FILTER(environModifications[environmental_modif_lev]&amp;" | "&amp;environModifications[environ_modif_name],environModifications[experiment_ID]=A304)))</f>
        <v xml:space="preserve"> | </v>
      </c>
      <c r="DQ304" cm="1">
        <f t="array" ref="DQ304">TRANSPOSE(_xlfn._xlws.SORT(_xlfn._xlws.FILTER(environModifications[environmental_modif_lev],environModifications[experiment_ID]=A304)))</f>
        <v>0</v>
      </c>
    </row>
    <row r="305" spans="2:121" x14ac:dyDescent="0.45">
      <c r="B305" t="str" cm="1">
        <f t="array" ref="B305">TRANSPOSE(_xlfn._xlws.SORT(_xlfn._xlws.FILTER(environModifications[environmental_modif_lev]&amp;" | "&amp;environModifications[environ_modif_name],environModifications[experiment_ID]=A305)))</f>
        <v xml:space="preserve"> | </v>
      </c>
      <c r="DQ305" cm="1">
        <f t="array" ref="DQ305">TRANSPOSE(_xlfn._xlws.SORT(_xlfn._xlws.FILTER(environModifications[environmental_modif_lev],environModifications[experiment_ID]=A305)))</f>
        <v>0</v>
      </c>
    </row>
    <row r="306" spans="2:121" x14ac:dyDescent="0.45">
      <c r="B306" t="str" cm="1">
        <f t="array" ref="B306">TRANSPOSE(_xlfn._xlws.SORT(_xlfn._xlws.FILTER(environModifications[environmental_modif_lev]&amp;" | "&amp;environModifications[environ_modif_name],environModifications[experiment_ID]=A306)))</f>
        <v xml:space="preserve"> | </v>
      </c>
      <c r="DQ306" cm="1">
        <f t="array" ref="DQ306">TRANSPOSE(_xlfn._xlws.SORT(_xlfn._xlws.FILTER(environModifications[environmental_modif_lev],environModifications[experiment_ID]=A306)))</f>
        <v>0</v>
      </c>
    </row>
    <row r="307" spans="2:121" x14ac:dyDescent="0.45">
      <c r="B307" t="str" cm="1">
        <f t="array" ref="B307">TRANSPOSE(_xlfn._xlws.SORT(_xlfn._xlws.FILTER(environModifications[environmental_modif_lev]&amp;" | "&amp;environModifications[environ_modif_name],environModifications[experiment_ID]=A307)))</f>
        <v xml:space="preserve"> | </v>
      </c>
      <c r="DQ307" cm="1">
        <f t="array" ref="DQ307">TRANSPOSE(_xlfn._xlws.SORT(_xlfn._xlws.FILTER(environModifications[environmental_modif_lev],environModifications[experiment_ID]=A307)))</f>
        <v>0</v>
      </c>
    </row>
    <row r="308" spans="2:121" x14ac:dyDescent="0.45">
      <c r="B308" t="str" cm="1">
        <f t="array" ref="B308">TRANSPOSE(_xlfn._xlws.SORT(_xlfn._xlws.FILTER(environModifications[environmental_modif_lev]&amp;" | "&amp;environModifications[environ_modif_name],environModifications[experiment_ID]=A308)))</f>
        <v xml:space="preserve"> | </v>
      </c>
      <c r="DQ308" cm="1">
        <f t="array" ref="DQ308">TRANSPOSE(_xlfn._xlws.SORT(_xlfn._xlws.FILTER(environModifications[environmental_modif_lev],environModifications[experiment_ID]=A308)))</f>
        <v>0</v>
      </c>
    </row>
    <row r="309" spans="2:121" x14ac:dyDescent="0.45">
      <c r="B309" t="str" cm="1">
        <f t="array" ref="B309">TRANSPOSE(_xlfn._xlws.SORT(_xlfn._xlws.FILTER(environModifications[environmental_modif_lev]&amp;" | "&amp;environModifications[environ_modif_name],environModifications[experiment_ID]=A309)))</f>
        <v xml:space="preserve"> | </v>
      </c>
      <c r="DQ309" cm="1">
        <f t="array" ref="DQ309">TRANSPOSE(_xlfn._xlws.SORT(_xlfn._xlws.FILTER(environModifications[environmental_modif_lev],environModifications[experiment_ID]=A309)))</f>
        <v>0</v>
      </c>
    </row>
    <row r="310" spans="2:121" x14ac:dyDescent="0.45">
      <c r="B310" t="str" cm="1">
        <f t="array" ref="B310">TRANSPOSE(_xlfn._xlws.SORT(_xlfn._xlws.FILTER(environModifications[environmental_modif_lev]&amp;" | "&amp;environModifications[environ_modif_name],environModifications[experiment_ID]=A310)))</f>
        <v xml:space="preserve"> | </v>
      </c>
      <c r="DQ310" cm="1">
        <f t="array" ref="DQ310">TRANSPOSE(_xlfn._xlws.SORT(_xlfn._xlws.FILTER(environModifications[environmental_modif_lev],environModifications[experiment_ID]=A310)))</f>
        <v>0</v>
      </c>
    </row>
    <row r="311" spans="2:121" x14ac:dyDescent="0.45">
      <c r="B311" t="str" cm="1">
        <f t="array" ref="B311">TRANSPOSE(_xlfn._xlws.SORT(_xlfn._xlws.FILTER(environModifications[environmental_modif_lev]&amp;" | "&amp;environModifications[environ_modif_name],environModifications[experiment_ID]=A311)))</f>
        <v xml:space="preserve"> | </v>
      </c>
      <c r="DQ311" cm="1">
        <f t="array" ref="DQ311">TRANSPOSE(_xlfn._xlws.SORT(_xlfn._xlws.FILTER(environModifications[environmental_modif_lev],environModifications[experiment_ID]=A311)))</f>
        <v>0</v>
      </c>
    </row>
    <row r="312" spans="2:121" x14ac:dyDescent="0.45">
      <c r="B312" t="str" cm="1">
        <f t="array" ref="B312">TRANSPOSE(_xlfn._xlws.SORT(_xlfn._xlws.FILTER(environModifications[environmental_modif_lev]&amp;" | "&amp;environModifications[environ_modif_name],environModifications[experiment_ID]=A312)))</f>
        <v xml:space="preserve"> | </v>
      </c>
      <c r="DQ312" cm="1">
        <f t="array" ref="DQ312">TRANSPOSE(_xlfn._xlws.SORT(_xlfn._xlws.FILTER(environModifications[environmental_modif_lev],environModifications[experiment_ID]=A312)))</f>
        <v>0</v>
      </c>
    </row>
    <row r="313" spans="2:121" x14ac:dyDescent="0.45">
      <c r="B313" t="str" cm="1">
        <f t="array" ref="B313">TRANSPOSE(_xlfn._xlws.SORT(_xlfn._xlws.FILTER(environModifications[environmental_modif_lev]&amp;" | "&amp;environModifications[environ_modif_name],environModifications[experiment_ID]=A313)))</f>
        <v xml:space="preserve"> | </v>
      </c>
      <c r="DQ313" cm="1">
        <f t="array" ref="DQ313">TRANSPOSE(_xlfn._xlws.SORT(_xlfn._xlws.FILTER(environModifications[environmental_modif_lev],environModifications[experiment_ID]=A313)))</f>
        <v>0</v>
      </c>
    </row>
    <row r="314" spans="2:121" x14ac:dyDescent="0.45">
      <c r="B314" t="str" cm="1">
        <f t="array" ref="B314">TRANSPOSE(_xlfn._xlws.SORT(_xlfn._xlws.FILTER(environModifications[environmental_modif_lev]&amp;" | "&amp;environModifications[environ_modif_name],environModifications[experiment_ID]=A314)))</f>
        <v xml:space="preserve"> | </v>
      </c>
      <c r="DQ314" cm="1">
        <f t="array" ref="DQ314">TRANSPOSE(_xlfn._xlws.SORT(_xlfn._xlws.FILTER(environModifications[environmental_modif_lev],environModifications[experiment_ID]=A314)))</f>
        <v>0</v>
      </c>
    </row>
    <row r="315" spans="2:121" x14ac:dyDescent="0.45">
      <c r="B315" t="str" cm="1">
        <f t="array" ref="B315">TRANSPOSE(_xlfn._xlws.SORT(_xlfn._xlws.FILTER(environModifications[environmental_modif_lev]&amp;" | "&amp;environModifications[environ_modif_name],environModifications[experiment_ID]=A315)))</f>
        <v xml:space="preserve"> | </v>
      </c>
      <c r="DQ315" cm="1">
        <f t="array" ref="DQ315">TRANSPOSE(_xlfn._xlws.SORT(_xlfn._xlws.FILTER(environModifications[environmental_modif_lev],environModifications[experiment_ID]=A315)))</f>
        <v>0</v>
      </c>
    </row>
    <row r="316" spans="2:121" x14ac:dyDescent="0.45">
      <c r="B316" t="str" cm="1">
        <f t="array" ref="B316">TRANSPOSE(_xlfn._xlws.SORT(_xlfn._xlws.FILTER(environModifications[environmental_modif_lev]&amp;" | "&amp;environModifications[environ_modif_name],environModifications[experiment_ID]=A316)))</f>
        <v xml:space="preserve"> | </v>
      </c>
      <c r="DQ316" cm="1">
        <f t="array" ref="DQ316">TRANSPOSE(_xlfn._xlws.SORT(_xlfn._xlws.FILTER(environModifications[environmental_modif_lev],environModifications[experiment_ID]=A316)))</f>
        <v>0</v>
      </c>
    </row>
    <row r="317" spans="2:121" x14ac:dyDescent="0.45">
      <c r="B317" t="str" cm="1">
        <f t="array" ref="B317">TRANSPOSE(_xlfn._xlws.SORT(_xlfn._xlws.FILTER(environModifications[environmental_modif_lev]&amp;" | "&amp;environModifications[environ_modif_name],environModifications[experiment_ID]=A317)))</f>
        <v xml:space="preserve"> | </v>
      </c>
      <c r="DQ317" cm="1">
        <f t="array" ref="DQ317">TRANSPOSE(_xlfn._xlws.SORT(_xlfn._xlws.FILTER(environModifications[environmental_modif_lev],environModifications[experiment_ID]=A317)))</f>
        <v>0</v>
      </c>
    </row>
    <row r="318" spans="2:121" x14ac:dyDescent="0.45">
      <c r="B318" t="str" cm="1">
        <f t="array" ref="B318">TRANSPOSE(_xlfn._xlws.SORT(_xlfn._xlws.FILTER(environModifications[environmental_modif_lev]&amp;" | "&amp;environModifications[environ_modif_name],environModifications[experiment_ID]=A318)))</f>
        <v xml:space="preserve"> | </v>
      </c>
      <c r="DQ318" cm="1">
        <f t="array" ref="DQ318">TRANSPOSE(_xlfn._xlws.SORT(_xlfn._xlws.FILTER(environModifications[environmental_modif_lev],environModifications[experiment_ID]=A318)))</f>
        <v>0</v>
      </c>
    </row>
    <row r="319" spans="2:121" x14ac:dyDescent="0.45">
      <c r="B319" t="str" cm="1">
        <f t="array" ref="B319">TRANSPOSE(_xlfn._xlws.SORT(_xlfn._xlws.FILTER(environModifications[environmental_modif_lev]&amp;" | "&amp;environModifications[environ_modif_name],environModifications[experiment_ID]=A319)))</f>
        <v xml:space="preserve"> | </v>
      </c>
      <c r="DQ319" cm="1">
        <f t="array" ref="DQ319">TRANSPOSE(_xlfn._xlws.SORT(_xlfn._xlws.FILTER(environModifications[environmental_modif_lev],environModifications[experiment_ID]=A319)))</f>
        <v>0</v>
      </c>
    </row>
    <row r="320" spans="2:121" x14ac:dyDescent="0.45">
      <c r="B320" t="str" cm="1">
        <f t="array" ref="B320">TRANSPOSE(_xlfn._xlws.SORT(_xlfn._xlws.FILTER(environModifications[environmental_modif_lev]&amp;" | "&amp;environModifications[environ_modif_name],environModifications[experiment_ID]=A320)))</f>
        <v xml:space="preserve"> | </v>
      </c>
      <c r="DQ320" cm="1">
        <f t="array" ref="DQ320">TRANSPOSE(_xlfn._xlws.SORT(_xlfn._xlws.FILTER(environModifications[environmental_modif_lev],environModifications[experiment_ID]=A320)))</f>
        <v>0</v>
      </c>
    </row>
    <row r="321" spans="2:121" x14ac:dyDescent="0.45">
      <c r="B321" t="str" cm="1">
        <f t="array" ref="B321">TRANSPOSE(_xlfn._xlws.SORT(_xlfn._xlws.FILTER(environModifications[environmental_modif_lev]&amp;" | "&amp;environModifications[environ_modif_name],environModifications[experiment_ID]=A321)))</f>
        <v xml:space="preserve"> | </v>
      </c>
      <c r="DQ321" cm="1">
        <f t="array" ref="DQ321">TRANSPOSE(_xlfn._xlws.SORT(_xlfn._xlws.FILTER(environModifications[environmental_modif_lev],environModifications[experiment_ID]=A321)))</f>
        <v>0</v>
      </c>
    </row>
    <row r="322" spans="2:121" x14ac:dyDescent="0.45">
      <c r="B322" t="str" cm="1">
        <f t="array" ref="B322">TRANSPOSE(_xlfn._xlws.SORT(_xlfn._xlws.FILTER(environModifications[environmental_modif_lev]&amp;" | "&amp;environModifications[environ_modif_name],environModifications[experiment_ID]=A322)))</f>
        <v xml:space="preserve"> | </v>
      </c>
      <c r="DQ322" cm="1">
        <f t="array" ref="DQ322">TRANSPOSE(_xlfn._xlws.SORT(_xlfn._xlws.FILTER(environModifications[environmental_modif_lev],environModifications[experiment_ID]=A322)))</f>
        <v>0</v>
      </c>
    </row>
    <row r="323" spans="2:121" x14ac:dyDescent="0.45">
      <c r="B323" t="str" cm="1">
        <f t="array" ref="B323">TRANSPOSE(_xlfn._xlws.SORT(_xlfn._xlws.FILTER(environModifications[environmental_modif_lev]&amp;" | "&amp;environModifications[environ_modif_name],environModifications[experiment_ID]=A323)))</f>
        <v xml:space="preserve"> | </v>
      </c>
      <c r="DQ323" cm="1">
        <f t="array" ref="DQ323">TRANSPOSE(_xlfn._xlws.SORT(_xlfn._xlws.FILTER(environModifications[environmental_modif_lev],environModifications[experiment_ID]=A323)))</f>
        <v>0</v>
      </c>
    </row>
    <row r="324" spans="2:121" x14ac:dyDescent="0.45">
      <c r="B324" t="str" cm="1">
        <f t="array" ref="B324">TRANSPOSE(_xlfn._xlws.SORT(_xlfn._xlws.FILTER(environModifications[environmental_modif_lev]&amp;" | "&amp;environModifications[environ_modif_name],environModifications[experiment_ID]=A324)))</f>
        <v xml:space="preserve"> | </v>
      </c>
      <c r="DQ324" cm="1">
        <f t="array" ref="DQ324">TRANSPOSE(_xlfn._xlws.SORT(_xlfn._xlws.FILTER(environModifications[environmental_modif_lev],environModifications[experiment_ID]=A324)))</f>
        <v>0</v>
      </c>
    </row>
    <row r="325" spans="2:121" x14ac:dyDescent="0.45">
      <c r="B325" t="str" cm="1">
        <f t="array" ref="B325">TRANSPOSE(_xlfn._xlws.SORT(_xlfn._xlws.FILTER(environModifications[environmental_modif_lev]&amp;" | "&amp;environModifications[environ_modif_name],environModifications[experiment_ID]=A325)))</f>
        <v xml:space="preserve"> | </v>
      </c>
      <c r="DQ325" cm="1">
        <f t="array" ref="DQ325">TRANSPOSE(_xlfn._xlws.SORT(_xlfn._xlws.FILTER(environModifications[environmental_modif_lev],environModifications[experiment_ID]=A325)))</f>
        <v>0</v>
      </c>
    </row>
    <row r="326" spans="2:121" x14ac:dyDescent="0.45">
      <c r="B326" t="str" cm="1">
        <f t="array" ref="B326">TRANSPOSE(_xlfn._xlws.SORT(_xlfn._xlws.FILTER(environModifications[environmental_modif_lev]&amp;" | "&amp;environModifications[environ_modif_name],environModifications[experiment_ID]=A326)))</f>
        <v xml:space="preserve"> | </v>
      </c>
      <c r="DQ326" cm="1">
        <f t="array" ref="DQ326">TRANSPOSE(_xlfn._xlws.SORT(_xlfn._xlws.FILTER(environModifications[environmental_modif_lev],environModifications[experiment_ID]=A326)))</f>
        <v>0</v>
      </c>
    </row>
    <row r="327" spans="2:121" x14ac:dyDescent="0.45">
      <c r="B327" t="str" cm="1">
        <f t="array" ref="B327">TRANSPOSE(_xlfn._xlws.SORT(_xlfn._xlws.FILTER(environModifications[environmental_modif_lev]&amp;" | "&amp;environModifications[environ_modif_name],environModifications[experiment_ID]=A327)))</f>
        <v xml:space="preserve"> | </v>
      </c>
      <c r="DQ327" cm="1">
        <f t="array" ref="DQ327">TRANSPOSE(_xlfn._xlws.SORT(_xlfn._xlws.FILTER(environModifications[environmental_modif_lev],environModifications[experiment_ID]=A327)))</f>
        <v>0</v>
      </c>
    </row>
    <row r="328" spans="2:121" x14ac:dyDescent="0.45">
      <c r="B328" t="str" cm="1">
        <f t="array" ref="B328">TRANSPOSE(_xlfn._xlws.SORT(_xlfn._xlws.FILTER(environModifications[environmental_modif_lev]&amp;" | "&amp;environModifications[environ_modif_name],environModifications[experiment_ID]=A328)))</f>
        <v xml:space="preserve"> | </v>
      </c>
      <c r="DQ328" cm="1">
        <f t="array" ref="DQ328">TRANSPOSE(_xlfn._xlws.SORT(_xlfn._xlws.FILTER(environModifications[environmental_modif_lev],environModifications[experiment_ID]=A328)))</f>
        <v>0</v>
      </c>
    </row>
    <row r="329" spans="2:121" x14ac:dyDescent="0.45">
      <c r="B329" t="str" cm="1">
        <f t="array" ref="B329">TRANSPOSE(_xlfn._xlws.SORT(_xlfn._xlws.FILTER(environModifications[environmental_modif_lev]&amp;" | "&amp;environModifications[environ_modif_name],environModifications[experiment_ID]=A329)))</f>
        <v xml:space="preserve"> | </v>
      </c>
      <c r="DQ329" cm="1">
        <f t="array" ref="DQ329">TRANSPOSE(_xlfn._xlws.SORT(_xlfn._xlws.FILTER(environModifications[environmental_modif_lev],environModifications[experiment_ID]=A329)))</f>
        <v>0</v>
      </c>
    </row>
    <row r="330" spans="2:121" x14ac:dyDescent="0.45">
      <c r="B330" t="str" cm="1">
        <f t="array" ref="B330">TRANSPOSE(_xlfn._xlws.SORT(_xlfn._xlws.FILTER(environModifications[environmental_modif_lev]&amp;" | "&amp;environModifications[environ_modif_name],environModifications[experiment_ID]=A330)))</f>
        <v xml:space="preserve"> | </v>
      </c>
      <c r="DQ330" cm="1">
        <f t="array" ref="DQ330">TRANSPOSE(_xlfn._xlws.SORT(_xlfn._xlws.FILTER(environModifications[environmental_modif_lev],environModifications[experiment_ID]=A330)))</f>
        <v>0</v>
      </c>
    </row>
    <row r="331" spans="2:121" x14ac:dyDescent="0.45">
      <c r="B331" t="str" cm="1">
        <f t="array" ref="B331">TRANSPOSE(_xlfn._xlws.SORT(_xlfn._xlws.FILTER(environModifications[environmental_modif_lev]&amp;" | "&amp;environModifications[environ_modif_name],environModifications[experiment_ID]=A331)))</f>
        <v xml:space="preserve"> | </v>
      </c>
      <c r="DQ331" cm="1">
        <f t="array" ref="DQ331">TRANSPOSE(_xlfn._xlws.SORT(_xlfn._xlws.FILTER(environModifications[environmental_modif_lev],environModifications[experiment_ID]=A331)))</f>
        <v>0</v>
      </c>
    </row>
    <row r="332" spans="2:121" x14ac:dyDescent="0.45">
      <c r="B332" t="str" cm="1">
        <f t="array" ref="B332">TRANSPOSE(_xlfn._xlws.SORT(_xlfn._xlws.FILTER(environModifications[environmental_modif_lev]&amp;" | "&amp;environModifications[environ_modif_name],environModifications[experiment_ID]=A332)))</f>
        <v xml:space="preserve"> | </v>
      </c>
      <c r="DQ332" cm="1">
        <f t="array" ref="DQ332">TRANSPOSE(_xlfn._xlws.SORT(_xlfn._xlws.FILTER(environModifications[environmental_modif_lev],environModifications[experiment_ID]=A332)))</f>
        <v>0</v>
      </c>
    </row>
    <row r="333" spans="2:121" x14ac:dyDescent="0.45">
      <c r="B333" t="str" cm="1">
        <f t="array" ref="B333">TRANSPOSE(_xlfn._xlws.SORT(_xlfn._xlws.FILTER(environModifications[environmental_modif_lev]&amp;" | "&amp;environModifications[environ_modif_name],environModifications[experiment_ID]=A333)))</f>
        <v xml:space="preserve"> | </v>
      </c>
      <c r="DQ333" cm="1">
        <f t="array" ref="DQ333">TRANSPOSE(_xlfn._xlws.SORT(_xlfn._xlws.FILTER(environModifications[environmental_modif_lev],environModifications[experiment_ID]=A333)))</f>
        <v>0</v>
      </c>
    </row>
    <row r="334" spans="2:121" x14ac:dyDescent="0.45">
      <c r="B334" t="str" cm="1">
        <f t="array" ref="B334">TRANSPOSE(_xlfn._xlws.SORT(_xlfn._xlws.FILTER(environModifications[environmental_modif_lev]&amp;" | "&amp;environModifications[environ_modif_name],environModifications[experiment_ID]=A334)))</f>
        <v xml:space="preserve"> | </v>
      </c>
      <c r="DQ334" cm="1">
        <f t="array" ref="DQ334">TRANSPOSE(_xlfn._xlws.SORT(_xlfn._xlws.FILTER(environModifications[environmental_modif_lev],environModifications[experiment_ID]=A334)))</f>
        <v>0</v>
      </c>
    </row>
    <row r="335" spans="2:121" x14ac:dyDescent="0.45">
      <c r="B335" t="str" cm="1">
        <f t="array" ref="B335">TRANSPOSE(_xlfn._xlws.SORT(_xlfn._xlws.FILTER(environModifications[environmental_modif_lev]&amp;" | "&amp;environModifications[environ_modif_name],environModifications[experiment_ID]=A335)))</f>
        <v xml:space="preserve"> | </v>
      </c>
      <c r="DQ335" cm="1">
        <f t="array" ref="DQ335">TRANSPOSE(_xlfn._xlws.SORT(_xlfn._xlws.FILTER(environModifications[environmental_modif_lev],environModifications[experiment_ID]=A335)))</f>
        <v>0</v>
      </c>
    </row>
    <row r="336" spans="2:121" x14ac:dyDescent="0.45">
      <c r="B336" t="str" cm="1">
        <f t="array" ref="B336">TRANSPOSE(_xlfn._xlws.SORT(_xlfn._xlws.FILTER(environModifications[environmental_modif_lev]&amp;" | "&amp;environModifications[environ_modif_name],environModifications[experiment_ID]=A336)))</f>
        <v xml:space="preserve"> | </v>
      </c>
      <c r="DQ336" cm="1">
        <f t="array" ref="DQ336">TRANSPOSE(_xlfn._xlws.SORT(_xlfn._xlws.FILTER(environModifications[environmental_modif_lev],environModifications[experiment_ID]=A336)))</f>
        <v>0</v>
      </c>
    </row>
    <row r="337" spans="2:121" x14ac:dyDescent="0.45">
      <c r="B337" t="str" cm="1">
        <f t="array" ref="B337">TRANSPOSE(_xlfn._xlws.SORT(_xlfn._xlws.FILTER(environModifications[environmental_modif_lev]&amp;" | "&amp;environModifications[environ_modif_name],environModifications[experiment_ID]=A337)))</f>
        <v xml:space="preserve"> | </v>
      </c>
      <c r="DQ337" cm="1">
        <f t="array" ref="DQ337">TRANSPOSE(_xlfn._xlws.SORT(_xlfn._xlws.FILTER(environModifications[environmental_modif_lev],environModifications[experiment_ID]=A337)))</f>
        <v>0</v>
      </c>
    </row>
    <row r="338" spans="2:121" x14ac:dyDescent="0.45">
      <c r="B338" t="str" cm="1">
        <f t="array" ref="B338">TRANSPOSE(_xlfn._xlws.SORT(_xlfn._xlws.FILTER(environModifications[environmental_modif_lev]&amp;" | "&amp;environModifications[environ_modif_name],environModifications[experiment_ID]=A338)))</f>
        <v xml:space="preserve"> | </v>
      </c>
      <c r="DQ338" cm="1">
        <f t="array" ref="DQ338">TRANSPOSE(_xlfn._xlws.SORT(_xlfn._xlws.FILTER(environModifications[environmental_modif_lev],environModifications[experiment_ID]=A338)))</f>
        <v>0</v>
      </c>
    </row>
    <row r="339" spans="2:121" x14ac:dyDescent="0.45">
      <c r="B339" t="str" cm="1">
        <f t="array" ref="B339">TRANSPOSE(_xlfn._xlws.SORT(_xlfn._xlws.FILTER(environModifications[environmental_modif_lev]&amp;" | "&amp;environModifications[environ_modif_name],environModifications[experiment_ID]=A339)))</f>
        <v xml:space="preserve"> | </v>
      </c>
      <c r="DQ339" cm="1">
        <f t="array" ref="DQ339">TRANSPOSE(_xlfn._xlws.SORT(_xlfn._xlws.FILTER(environModifications[environmental_modif_lev],environModifications[experiment_ID]=A339)))</f>
        <v>0</v>
      </c>
    </row>
    <row r="340" spans="2:121" x14ac:dyDescent="0.45">
      <c r="B340" t="str" cm="1">
        <f t="array" ref="B340">TRANSPOSE(_xlfn._xlws.SORT(_xlfn._xlws.FILTER(environModifications[environmental_modif_lev]&amp;" | "&amp;environModifications[environ_modif_name],environModifications[experiment_ID]=A340)))</f>
        <v xml:space="preserve"> | </v>
      </c>
      <c r="DQ340" cm="1">
        <f t="array" ref="DQ340">TRANSPOSE(_xlfn._xlws.SORT(_xlfn._xlws.FILTER(environModifications[environmental_modif_lev],environModifications[experiment_ID]=A340)))</f>
        <v>0</v>
      </c>
    </row>
    <row r="341" spans="2:121" x14ac:dyDescent="0.45">
      <c r="B341" t="str" cm="1">
        <f t="array" ref="B341">TRANSPOSE(_xlfn._xlws.SORT(_xlfn._xlws.FILTER(environModifications[environmental_modif_lev]&amp;" | "&amp;environModifications[environ_modif_name],environModifications[experiment_ID]=A341)))</f>
        <v xml:space="preserve"> | </v>
      </c>
      <c r="DQ341" cm="1">
        <f t="array" ref="DQ341">TRANSPOSE(_xlfn._xlws.SORT(_xlfn._xlws.FILTER(environModifications[environmental_modif_lev],environModifications[experiment_ID]=A341)))</f>
        <v>0</v>
      </c>
    </row>
    <row r="342" spans="2:121" x14ac:dyDescent="0.45">
      <c r="B342" t="str" cm="1">
        <f t="array" ref="B342">TRANSPOSE(_xlfn._xlws.SORT(_xlfn._xlws.FILTER(environModifications[environmental_modif_lev]&amp;" | "&amp;environModifications[environ_modif_name],environModifications[experiment_ID]=A342)))</f>
        <v xml:space="preserve"> | </v>
      </c>
      <c r="DQ342" cm="1">
        <f t="array" ref="DQ342">TRANSPOSE(_xlfn._xlws.SORT(_xlfn._xlws.FILTER(environModifications[environmental_modif_lev],environModifications[experiment_ID]=A342)))</f>
        <v>0</v>
      </c>
    </row>
    <row r="343" spans="2:121" x14ac:dyDescent="0.45">
      <c r="B343" t="str" cm="1">
        <f t="array" ref="B343">TRANSPOSE(_xlfn._xlws.SORT(_xlfn._xlws.FILTER(environModifications[environmental_modif_lev]&amp;" | "&amp;environModifications[environ_modif_name],environModifications[experiment_ID]=A343)))</f>
        <v xml:space="preserve"> | </v>
      </c>
      <c r="DQ343" cm="1">
        <f t="array" ref="DQ343">TRANSPOSE(_xlfn._xlws.SORT(_xlfn._xlws.FILTER(environModifications[environmental_modif_lev],environModifications[experiment_ID]=A343)))</f>
        <v>0</v>
      </c>
    </row>
    <row r="344" spans="2:121" x14ac:dyDescent="0.45">
      <c r="B344" t="str" cm="1">
        <f t="array" ref="B344">TRANSPOSE(_xlfn._xlws.SORT(_xlfn._xlws.FILTER(environModifications[environmental_modif_lev]&amp;" | "&amp;environModifications[environ_modif_name],environModifications[experiment_ID]=A344)))</f>
        <v xml:space="preserve"> | </v>
      </c>
      <c r="DQ344" cm="1">
        <f t="array" ref="DQ344">TRANSPOSE(_xlfn._xlws.SORT(_xlfn._xlws.FILTER(environModifications[environmental_modif_lev],environModifications[experiment_ID]=A344)))</f>
        <v>0</v>
      </c>
    </row>
    <row r="345" spans="2:121" x14ac:dyDescent="0.45">
      <c r="B345" t="str" cm="1">
        <f t="array" ref="B345">TRANSPOSE(_xlfn._xlws.SORT(_xlfn._xlws.FILTER(environModifications[environmental_modif_lev]&amp;" | "&amp;environModifications[environ_modif_name],environModifications[experiment_ID]=A345)))</f>
        <v xml:space="preserve"> | </v>
      </c>
      <c r="DQ345" cm="1">
        <f t="array" ref="DQ345">TRANSPOSE(_xlfn._xlws.SORT(_xlfn._xlws.FILTER(environModifications[environmental_modif_lev],environModifications[experiment_ID]=A345)))</f>
        <v>0</v>
      </c>
    </row>
    <row r="346" spans="2:121" x14ac:dyDescent="0.45">
      <c r="B346" t="str" cm="1">
        <f t="array" ref="B346">TRANSPOSE(_xlfn._xlws.SORT(_xlfn._xlws.FILTER(environModifications[environmental_modif_lev]&amp;" | "&amp;environModifications[environ_modif_name],environModifications[experiment_ID]=A346)))</f>
        <v xml:space="preserve"> | </v>
      </c>
      <c r="DQ346" cm="1">
        <f t="array" ref="DQ346">TRANSPOSE(_xlfn._xlws.SORT(_xlfn._xlws.FILTER(environModifications[environmental_modif_lev],environModifications[experiment_ID]=A346)))</f>
        <v>0</v>
      </c>
    </row>
    <row r="347" spans="2:121" x14ac:dyDescent="0.45">
      <c r="B347" t="str" cm="1">
        <f t="array" ref="B347">TRANSPOSE(_xlfn._xlws.SORT(_xlfn._xlws.FILTER(environModifications[environmental_modif_lev]&amp;" | "&amp;environModifications[environ_modif_name],environModifications[experiment_ID]=A347)))</f>
        <v xml:space="preserve"> | </v>
      </c>
      <c r="DQ347" cm="1">
        <f t="array" ref="DQ347">TRANSPOSE(_xlfn._xlws.SORT(_xlfn._xlws.FILTER(environModifications[environmental_modif_lev],environModifications[experiment_ID]=A347)))</f>
        <v>0</v>
      </c>
    </row>
    <row r="348" spans="2:121" x14ac:dyDescent="0.45">
      <c r="B348" t="str" cm="1">
        <f t="array" ref="B348">TRANSPOSE(_xlfn._xlws.SORT(_xlfn._xlws.FILTER(environModifications[environmental_modif_lev]&amp;" | "&amp;environModifications[environ_modif_name],environModifications[experiment_ID]=A348)))</f>
        <v xml:space="preserve"> | </v>
      </c>
      <c r="DQ348" cm="1">
        <f t="array" ref="DQ348">TRANSPOSE(_xlfn._xlws.SORT(_xlfn._xlws.FILTER(environModifications[environmental_modif_lev],environModifications[experiment_ID]=A348)))</f>
        <v>0</v>
      </c>
    </row>
    <row r="349" spans="2:121" x14ac:dyDescent="0.45">
      <c r="B349" t="str" cm="1">
        <f t="array" ref="B349">TRANSPOSE(_xlfn._xlws.SORT(_xlfn._xlws.FILTER(environModifications[environmental_modif_lev]&amp;" | "&amp;environModifications[environ_modif_name],environModifications[experiment_ID]=A349)))</f>
        <v xml:space="preserve"> | </v>
      </c>
      <c r="DQ349" cm="1">
        <f t="array" ref="DQ349">TRANSPOSE(_xlfn._xlws.SORT(_xlfn._xlws.FILTER(environModifications[environmental_modif_lev],environModifications[experiment_ID]=A349)))</f>
        <v>0</v>
      </c>
    </row>
    <row r="350" spans="2:121" x14ac:dyDescent="0.45">
      <c r="B350" t="str" cm="1">
        <f t="array" ref="B350">TRANSPOSE(_xlfn._xlws.SORT(_xlfn._xlws.FILTER(environModifications[environmental_modif_lev]&amp;" | "&amp;environModifications[environ_modif_name],environModifications[experiment_ID]=A350)))</f>
        <v xml:space="preserve"> | </v>
      </c>
      <c r="DQ350" cm="1">
        <f t="array" ref="DQ350">TRANSPOSE(_xlfn._xlws.SORT(_xlfn._xlws.FILTER(environModifications[environmental_modif_lev],environModifications[experiment_ID]=A350)))</f>
        <v>0</v>
      </c>
    </row>
    <row r="351" spans="2:121" x14ac:dyDescent="0.45">
      <c r="B351" t="str" cm="1">
        <f t="array" ref="B351">TRANSPOSE(_xlfn._xlws.SORT(_xlfn._xlws.FILTER(environModifications[environmental_modif_lev]&amp;" | "&amp;environModifications[environ_modif_name],environModifications[experiment_ID]=A351)))</f>
        <v xml:space="preserve"> | </v>
      </c>
      <c r="DQ351" cm="1">
        <f t="array" ref="DQ351">TRANSPOSE(_xlfn._xlws.SORT(_xlfn._xlws.FILTER(environModifications[environmental_modif_lev],environModifications[experiment_ID]=A351)))</f>
        <v>0</v>
      </c>
    </row>
    <row r="352" spans="2:121" x14ac:dyDescent="0.45">
      <c r="B352" t="str" cm="1">
        <f t="array" ref="B352">TRANSPOSE(_xlfn._xlws.SORT(_xlfn._xlws.FILTER(environModifications[environmental_modif_lev]&amp;" | "&amp;environModifications[environ_modif_name],environModifications[experiment_ID]=A352)))</f>
        <v xml:space="preserve"> | </v>
      </c>
      <c r="DQ352" cm="1">
        <f t="array" ref="DQ352">TRANSPOSE(_xlfn._xlws.SORT(_xlfn._xlws.FILTER(environModifications[environmental_modif_lev],environModifications[experiment_ID]=A352)))</f>
        <v>0</v>
      </c>
    </row>
    <row r="353" spans="2:121" x14ac:dyDescent="0.45">
      <c r="B353" t="str" cm="1">
        <f t="array" ref="B353">TRANSPOSE(_xlfn._xlws.SORT(_xlfn._xlws.FILTER(environModifications[environmental_modif_lev]&amp;" | "&amp;environModifications[environ_modif_name],environModifications[experiment_ID]=A353)))</f>
        <v xml:space="preserve"> | </v>
      </c>
      <c r="DQ353" cm="1">
        <f t="array" ref="DQ353">TRANSPOSE(_xlfn._xlws.SORT(_xlfn._xlws.FILTER(environModifications[environmental_modif_lev],environModifications[experiment_ID]=A353)))</f>
        <v>0</v>
      </c>
    </row>
    <row r="354" spans="2:121" x14ac:dyDescent="0.45">
      <c r="B354" t="str" cm="1">
        <f t="array" ref="B354">TRANSPOSE(_xlfn._xlws.SORT(_xlfn._xlws.FILTER(environModifications[environmental_modif_lev]&amp;" | "&amp;environModifications[environ_modif_name],environModifications[experiment_ID]=A354)))</f>
        <v xml:space="preserve"> | </v>
      </c>
      <c r="DQ354" cm="1">
        <f t="array" ref="DQ354">TRANSPOSE(_xlfn._xlws.SORT(_xlfn._xlws.FILTER(environModifications[environmental_modif_lev],environModifications[experiment_ID]=A354)))</f>
        <v>0</v>
      </c>
    </row>
    <row r="355" spans="2:121" x14ac:dyDescent="0.45">
      <c r="B355" t="str" cm="1">
        <f t="array" ref="B355">TRANSPOSE(_xlfn._xlws.SORT(_xlfn._xlws.FILTER(environModifications[environmental_modif_lev]&amp;" | "&amp;environModifications[environ_modif_name],environModifications[experiment_ID]=A355)))</f>
        <v xml:space="preserve"> | </v>
      </c>
      <c r="DQ355" cm="1">
        <f t="array" ref="DQ355">TRANSPOSE(_xlfn._xlws.SORT(_xlfn._xlws.FILTER(environModifications[environmental_modif_lev],environModifications[experiment_ID]=A355)))</f>
        <v>0</v>
      </c>
    </row>
    <row r="356" spans="2:121" x14ac:dyDescent="0.45">
      <c r="B356" t="str" cm="1">
        <f t="array" ref="B356">TRANSPOSE(_xlfn._xlws.SORT(_xlfn._xlws.FILTER(environModifications[environmental_modif_lev]&amp;" | "&amp;environModifications[environ_modif_name],environModifications[experiment_ID]=A356)))</f>
        <v xml:space="preserve"> | </v>
      </c>
      <c r="DQ356" cm="1">
        <f t="array" ref="DQ356">TRANSPOSE(_xlfn._xlws.SORT(_xlfn._xlws.FILTER(environModifications[environmental_modif_lev],environModifications[experiment_ID]=A356)))</f>
        <v>0</v>
      </c>
    </row>
    <row r="357" spans="2:121" x14ac:dyDescent="0.45">
      <c r="B357" t="str" cm="1">
        <f t="array" ref="B357">TRANSPOSE(_xlfn._xlws.SORT(_xlfn._xlws.FILTER(environModifications[environmental_modif_lev]&amp;" | "&amp;environModifications[environ_modif_name],environModifications[experiment_ID]=A357)))</f>
        <v xml:space="preserve"> | </v>
      </c>
      <c r="DQ357" cm="1">
        <f t="array" ref="DQ357">TRANSPOSE(_xlfn._xlws.SORT(_xlfn._xlws.FILTER(environModifications[environmental_modif_lev],environModifications[experiment_ID]=A357)))</f>
        <v>0</v>
      </c>
    </row>
    <row r="358" spans="2:121" x14ac:dyDescent="0.45">
      <c r="B358" t="str" cm="1">
        <f t="array" ref="B358">TRANSPOSE(_xlfn._xlws.SORT(_xlfn._xlws.FILTER(environModifications[environmental_modif_lev]&amp;" | "&amp;environModifications[environ_modif_name],environModifications[experiment_ID]=A358)))</f>
        <v xml:space="preserve"> | </v>
      </c>
      <c r="DQ358" cm="1">
        <f t="array" ref="DQ358">TRANSPOSE(_xlfn._xlws.SORT(_xlfn._xlws.FILTER(environModifications[environmental_modif_lev],environModifications[experiment_ID]=A358)))</f>
        <v>0</v>
      </c>
    </row>
    <row r="359" spans="2:121" x14ac:dyDescent="0.45">
      <c r="B359" t="str" cm="1">
        <f t="array" ref="B359">TRANSPOSE(_xlfn._xlws.SORT(_xlfn._xlws.FILTER(environModifications[environmental_modif_lev]&amp;" | "&amp;environModifications[environ_modif_name],environModifications[experiment_ID]=A359)))</f>
        <v xml:space="preserve"> | </v>
      </c>
      <c r="DQ359" cm="1">
        <f t="array" ref="DQ359">TRANSPOSE(_xlfn._xlws.SORT(_xlfn._xlws.FILTER(environModifications[environmental_modif_lev],environModifications[experiment_ID]=A359)))</f>
        <v>0</v>
      </c>
    </row>
    <row r="360" spans="2:121" x14ac:dyDescent="0.45">
      <c r="B360" t="str" cm="1">
        <f t="array" ref="B360">TRANSPOSE(_xlfn._xlws.SORT(_xlfn._xlws.FILTER(environModifications[environmental_modif_lev]&amp;" | "&amp;environModifications[environ_modif_name],environModifications[experiment_ID]=A360)))</f>
        <v xml:space="preserve"> | </v>
      </c>
      <c r="DQ360" cm="1">
        <f t="array" ref="DQ360">TRANSPOSE(_xlfn._xlws.SORT(_xlfn._xlws.FILTER(environModifications[environmental_modif_lev],environModifications[experiment_ID]=A360)))</f>
        <v>0</v>
      </c>
    </row>
    <row r="361" spans="2:121" x14ac:dyDescent="0.45">
      <c r="B361" t="str" cm="1">
        <f t="array" ref="B361">TRANSPOSE(_xlfn._xlws.SORT(_xlfn._xlws.FILTER(environModifications[environmental_modif_lev]&amp;" | "&amp;environModifications[environ_modif_name],environModifications[experiment_ID]=A361)))</f>
        <v xml:space="preserve"> | </v>
      </c>
      <c r="DQ361" cm="1">
        <f t="array" ref="DQ361">TRANSPOSE(_xlfn._xlws.SORT(_xlfn._xlws.FILTER(environModifications[environmental_modif_lev],environModifications[experiment_ID]=A361)))</f>
        <v>0</v>
      </c>
    </row>
    <row r="362" spans="2:121" x14ac:dyDescent="0.45">
      <c r="B362" t="str" cm="1">
        <f t="array" ref="B362">TRANSPOSE(_xlfn._xlws.SORT(_xlfn._xlws.FILTER(environModifications[environmental_modif_lev]&amp;" | "&amp;environModifications[environ_modif_name],environModifications[experiment_ID]=A362)))</f>
        <v xml:space="preserve"> | </v>
      </c>
      <c r="DQ362" cm="1">
        <f t="array" ref="DQ362">TRANSPOSE(_xlfn._xlws.SORT(_xlfn._xlws.FILTER(environModifications[environmental_modif_lev],environModifications[experiment_ID]=A362)))</f>
        <v>0</v>
      </c>
    </row>
    <row r="363" spans="2:121" x14ac:dyDescent="0.45">
      <c r="B363" t="str" cm="1">
        <f t="array" ref="B363">TRANSPOSE(_xlfn._xlws.SORT(_xlfn._xlws.FILTER(environModifications[environmental_modif_lev]&amp;" | "&amp;environModifications[environ_modif_name],environModifications[experiment_ID]=A363)))</f>
        <v xml:space="preserve"> | </v>
      </c>
      <c r="DQ363" cm="1">
        <f t="array" ref="DQ363">TRANSPOSE(_xlfn._xlws.SORT(_xlfn._xlws.FILTER(environModifications[environmental_modif_lev],environModifications[experiment_ID]=A363)))</f>
        <v>0</v>
      </c>
    </row>
    <row r="364" spans="2:121" x14ac:dyDescent="0.45">
      <c r="B364" t="str" cm="1">
        <f t="array" ref="B364">TRANSPOSE(_xlfn._xlws.SORT(_xlfn._xlws.FILTER(environModifications[environmental_modif_lev]&amp;" | "&amp;environModifications[environ_modif_name],environModifications[experiment_ID]=A364)))</f>
        <v xml:space="preserve"> | </v>
      </c>
      <c r="DQ364" cm="1">
        <f t="array" ref="DQ364">TRANSPOSE(_xlfn._xlws.SORT(_xlfn._xlws.FILTER(environModifications[environmental_modif_lev],environModifications[experiment_ID]=A364)))</f>
        <v>0</v>
      </c>
    </row>
    <row r="365" spans="2:121" x14ac:dyDescent="0.45">
      <c r="B365" t="str" cm="1">
        <f t="array" ref="B365">TRANSPOSE(_xlfn._xlws.SORT(_xlfn._xlws.FILTER(environModifications[environmental_modif_lev]&amp;" | "&amp;environModifications[environ_modif_name],environModifications[experiment_ID]=A365)))</f>
        <v xml:space="preserve"> | </v>
      </c>
      <c r="DQ365" cm="1">
        <f t="array" ref="DQ365">TRANSPOSE(_xlfn._xlws.SORT(_xlfn._xlws.FILTER(environModifications[environmental_modif_lev],environModifications[experiment_ID]=A365)))</f>
        <v>0</v>
      </c>
    </row>
    <row r="366" spans="2:121" x14ac:dyDescent="0.45">
      <c r="B366" t="str" cm="1">
        <f t="array" ref="B366">TRANSPOSE(_xlfn._xlws.SORT(_xlfn._xlws.FILTER(environModifications[environmental_modif_lev]&amp;" | "&amp;environModifications[environ_modif_name],environModifications[experiment_ID]=A366)))</f>
        <v xml:space="preserve"> | </v>
      </c>
      <c r="DQ366" cm="1">
        <f t="array" ref="DQ366">TRANSPOSE(_xlfn._xlws.SORT(_xlfn._xlws.FILTER(environModifications[environmental_modif_lev],environModifications[experiment_ID]=A366)))</f>
        <v>0</v>
      </c>
    </row>
    <row r="367" spans="2:121" x14ac:dyDescent="0.45">
      <c r="B367" t="str" cm="1">
        <f t="array" ref="B367">TRANSPOSE(_xlfn._xlws.SORT(_xlfn._xlws.FILTER(environModifications[environmental_modif_lev]&amp;" | "&amp;environModifications[environ_modif_name],environModifications[experiment_ID]=A367)))</f>
        <v xml:space="preserve"> | </v>
      </c>
      <c r="DQ367" cm="1">
        <f t="array" ref="DQ367">TRANSPOSE(_xlfn._xlws.SORT(_xlfn._xlws.FILTER(environModifications[environmental_modif_lev],environModifications[experiment_ID]=A367)))</f>
        <v>0</v>
      </c>
    </row>
    <row r="368" spans="2:121" x14ac:dyDescent="0.45">
      <c r="B368" t="str" cm="1">
        <f t="array" ref="B368">TRANSPOSE(_xlfn._xlws.SORT(_xlfn._xlws.FILTER(environModifications[environmental_modif_lev]&amp;" | "&amp;environModifications[environ_modif_name],environModifications[experiment_ID]=A368)))</f>
        <v xml:space="preserve"> | </v>
      </c>
      <c r="DQ368" cm="1">
        <f t="array" ref="DQ368">TRANSPOSE(_xlfn._xlws.SORT(_xlfn._xlws.FILTER(environModifications[environmental_modif_lev],environModifications[experiment_ID]=A368)))</f>
        <v>0</v>
      </c>
    </row>
    <row r="369" spans="2:121" x14ac:dyDescent="0.45">
      <c r="B369" t="str" cm="1">
        <f t="array" ref="B369">TRANSPOSE(_xlfn._xlws.SORT(_xlfn._xlws.FILTER(environModifications[environmental_modif_lev]&amp;" | "&amp;environModifications[environ_modif_name],environModifications[experiment_ID]=A369)))</f>
        <v xml:space="preserve"> | </v>
      </c>
      <c r="DQ369" cm="1">
        <f t="array" ref="DQ369">TRANSPOSE(_xlfn._xlws.SORT(_xlfn._xlws.FILTER(environModifications[environmental_modif_lev],environModifications[experiment_ID]=A369)))</f>
        <v>0</v>
      </c>
    </row>
    <row r="370" spans="2:121" x14ac:dyDescent="0.45">
      <c r="B370" t="str" cm="1">
        <f t="array" ref="B370">TRANSPOSE(_xlfn._xlws.SORT(_xlfn._xlws.FILTER(environModifications[environmental_modif_lev]&amp;" | "&amp;environModifications[environ_modif_name],environModifications[experiment_ID]=A370)))</f>
        <v xml:space="preserve"> | </v>
      </c>
      <c r="DQ370" cm="1">
        <f t="array" ref="DQ370">TRANSPOSE(_xlfn._xlws.SORT(_xlfn._xlws.FILTER(environModifications[environmental_modif_lev],environModifications[experiment_ID]=A370)))</f>
        <v>0</v>
      </c>
    </row>
    <row r="371" spans="2:121" x14ac:dyDescent="0.45">
      <c r="B371" t="str" cm="1">
        <f t="array" ref="B371">TRANSPOSE(_xlfn._xlws.SORT(_xlfn._xlws.FILTER(environModifications[environmental_modif_lev]&amp;" | "&amp;environModifications[environ_modif_name],environModifications[experiment_ID]=A371)))</f>
        <v xml:space="preserve"> | </v>
      </c>
      <c r="DQ371" cm="1">
        <f t="array" ref="DQ371">TRANSPOSE(_xlfn._xlws.SORT(_xlfn._xlws.FILTER(environModifications[environmental_modif_lev],environModifications[experiment_ID]=A371)))</f>
        <v>0</v>
      </c>
    </row>
    <row r="372" spans="2:121" x14ac:dyDescent="0.45">
      <c r="B372" t="str" cm="1">
        <f t="array" ref="B372">TRANSPOSE(_xlfn._xlws.SORT(_xlfn._xlws.FILTER(environModifications[environmental_modif_lev]&amp;" | "&amp;environModifications[environ_modif_name],environModifications[experiment_ID]=A372)))</f>
        <v xml:space="preserve"> | </v>
      </c>
      <c r="DQ372" cm="1">
        <f t="array" ref="DQ372">TRANSPOSE(_xlfn._xlws.SORT(_xlfn._xlws.FILTER(environModifications[environmental_modif_lev],environModifications[experiment_ID]=A372)))</f>
        <v>0</v>
      </c>
    </row>
    <row r="373" spans="2:121" x14ac:dyDescent="0.45">
      <c r="B373" t="str" cm="1">
        <f t="array" ref="B373">TRANSPOSE(_xlfn._xlws.SORT(_xlfn._xlws.FILTER(environModifications[environmental_modif_lev]&amp;" | "&amp;environModifications[environ_modif_name],environModifications[experiment_ID]=A373)))</f>
        <v xml:space="preserve"> | </v>
      </c>
      <c r="DQ373" cm="1">
        <f t="array" ref="DQ373">TRANSPOSE(_xlfn._xlws.SORT(_xlfn._xlws.FILTER(environModifications[environmental_modif_lev],environModifications[experiment_ID]=A373)))</f>
        <v>0</v>
      </c>
    </row>
    <row r="374" spans="2:121" x14ac:dyDescent="0.45">
      <c r="B374" t="str" cm="1">
        <f t="array" ref="B374">TRANSPOSE(_xlfn._xlws.SORT(_xlfn._xlws.FILTER(environModifications[environmental_modif_lev]&amp;" | "&amp;environModifications[environ_modif_name],environModifications[experiment_ID]=A374)))</f>
        <v xml:space="preserve"> | </v>
      </c>
      <c r="DQ374" cm="1">
        <f t="array" ref="DQ374">TRANSPOSE(_xlfn._xlws.SORT(_xlfn._xlws.FILTER(environModifications[environmental_modif_lev],environModifications[experiment_ID]=A374)))</f>
        <v>0</v>
      </c>
    </row>
    <row r="375" spans="2:121" x14ac:dyDescent="0.45">
      <c r="B375" t="str" cm="1">
        <f t="array" ref="B375">TRANSPOSE(_xlfn._xlws.SORT(_xlfn._xlws.FILTER(environModifications[environmental_modif_lev]&amp;" | "&amp;environModifications[environ_modif_name],environModifications[experiment_ID]=A375)))</f>
        <v xml:space="preserve"> | </v>
      </c>
      <c r="DQ375" cm="1">
        <f t="array" ref="DQ375">TRANSPOSE(_xlfn._xlws.SORT(_xlfn._xlws.FILTER(environModifications[environmental_modif_lev],environModifications[experiment_ID]=A375)))</f>
        <v>0</v>
      </c>
    </row>
    <row r="376" spans="2:121" x14ac:dyDescent="0.45">
      <c r="B376" t="str" cm="1">
        <f t="array" ref="B376">TRANSPOSE(_xlfn._xlws.SORT(_xlfn._xlws.FILTER(environModifications[environmental_modif_lev]&amp;" | "&amp;environModifications[environ_modif_name],environModifications[experiment_ID]=A376)))</f>
        <v xml:space="preserve"> | </v>
      </c>
      <c r="DQ376" cm="1">
        <f t="array" ref="DQ376">TRANSPOSE(_xlfn._xlws.SORT(_xlfn._xlws.FILTER(environModifications[environmental_modif_lev],environModifications[experiment_ID]=A376)))</f>
        <v>0</v>
      </c>
    </row>
    <row r="377" spans="2:121" x14ac:dyDescent="0.45">
      <c r="B377" t="str" cm="1">
        <f t="array" ref="B377">TRANSPOSE(_xlfn._xlws.SORT(_xlfn._xlws.FILTER(environModifications[environmental_modif_lev]&amp;" | "&amp;environModifications[environ_modif_name],environModifications[experiment_ID]=A377)))</f>
        <v xml:space="preserve"> | </v>
      </c>
      <c r="DQ377" cm="1">
        <f t="array" ref="DQ377">TRANSPOSE(_xlfn._xlws.SORT(_xlfn._xlws.FILTER(environModifications[environmental_modif_lev],environModifications[experiment_ID]=A377)))</f>
        <v>0</v>
      </c>
    </row>
    <row r="378" spans="2:121" x14ac:dyDescent="0.45">
      <c r="B378" t="str" cm="1">
        <f t="array" ref="B378">TRANSPOSE(_xlfn._xlws.SORT(_xlfn._xlws.FILTER(environModifications[environmental_modif_lev]&amp;" | "&amp;environModifications[environ_modif_name],environModifications[experiment_ID]=A378)))</f>
        <v xml:space="preserve"> | </v>
      </c>
      <c r="DQ378" cm="1">
        <f t="array" ref="DQ378">TRANSPOSE(_xlfn._xlws.SORT(_xlfn._xlws.FILTER(environModifications[environmental_modif_lev],environModifications[experiment_ID]=A378)))</f>
        <v>0</v>
      </c>
    </row>
    <row r="379" spans="2:121" x14ac:dyDescent="0.45">
      <c r="B379" t="str" cm="1">
        <f t="array" ref="B379">TRANSPOSE(_xlfn._xlws.SORT(_xlfn._xlws.FILTER(environModifications[environmental_modif_lev]&amp;" | "&amp;environModifications[environ_modif_name],environModifications[experiment_ID]=A379)))</f>
        <v xml:space="preserve"> | </v>
      </c>
      <c r="DQ379" cm="1">
        <f t="array" ref="DQ379">TRANSPOSE(_xlfn._xlws.SORT(_xlfn._xlws.FILTER(environModifications[environmental_modif_lev],environModifications[experiment_ID]=A379)))</f>
        <v>0</v>
      </c>
    </row>
    <row r="380" spans="2:121" x14ac:dyDescent="0.45">
      <c r="B380" t="str" cm="1">
        <f t="array" ref="B380">TRANSPOSE(_xlfn._xlws.SORT(_xlfn._xlws.FILTER(environModifications[environmental_modif_lev]&amp;" | "&amp;environModifications[environ_modif_name],environModifications[experiment_ID]=A380)))</f>
        <v xml:space="preserve"> | </v>
      </c>
      <c r="DQ380" cm="1">
        <f t="array" ref="DQ380">TRANSPOSE(_xlfn._xlws.SORT(_xlfn._xlws.FILTER(environModifications[environmental_modif_lev],environModifications[experiment_ID]=A380)))</f>
        <v>0</v>
      </c>
    </row>
    <row r="381" spans="2:121" x14ac:dyDescent="0.45">
      <c r="B381" t="str" cm="1">
        <f t="array" ref="B381">TRANSPOSE(_xlfn._xlws.SORT(_xlfn._xlws.FILTER(environModifications[environmental_modif_lev]&amp;" | "&amp;environModifications[environ_modif_name],environModifications[experiment_ID]=A381)))</f>
        <v xml:space="preserve"> | </v>
      </c>
      <c r="DQ381" cm="1">
        <f t="array" ref="DQ381">TRANSPOSE(_xlfn._xlws.SORT(_xlfn._xlws.FILTER(environModifications[environmental_modif_lev],environModifications[experiment_ID]=A381)))</f>
        <v>0</v>
      </c>
    </row>
    <row r="382" spans="2:121" x14ac:dyDescent="0.45">
      <c r="B382" t="str" cm="1">
        <f t="array" ref="B382">TRANSPOSE(_xlfn._xlws.SORT(_xlfn._xlws.FILTER(environModifications[environmental_modif_lev]&amp;" | "&amp;environModifications[environ_modif_name],environModifications[experiment_ID]=A382)))</f>
        <v xml:space="preserve"> | </v>
      </c>
      <c r="DQ382" cm="1">
        <f t="array" ref="DQ382">TRANSPOSE(_xlfn._xlws.SORT(_xlfn._xlws.FILTER(environModifications[environmental_modif_lev],environModifications[experiment_ID]=A382)))</f>
        <v>0</v>
      </c>
    </row>
    <row r="383" spans="2:121" x14ac:dyDescent="0.45">
      <c r="B383" t="str" cm="1">
        <f t="array" ref="B383">TRANSPOSE(_xlfn._xlws.SORT(_xlfn._xlws.FILTER(environModifications[environmental_modif_lev]&amp;" | "&amp;environModifications[environ_modif_name],environModifications[experiment_ID]=A383)))</f>
        <v xml:space="preserve"> | </v>
      </c>
      <c r="DQ383" cm="1">
        <f t="array" ref="DQ383">TRANSPOSE(_xlfn._xlws.SORT(_xlfn._xlws.FILTER(environModifications[environmental_modif_lev],environModifications[experiment_ID]=A383)))</f>
        <v>0</v>
      </c>
    </row>
    <row r="384" spans="2:121" x14ac:dyDescent="0.45">
      <c r="B384" t="str" cm="1">
        <f t="array" ref="B384">TRANSPOSE(_xlfn._xlws.SORT(_xlfn._xlws.FILTER(environModifications[environmental_modif_lev]&amp;" | "&amp;environModifications[environ_modif_name],environModifications[experiment_ID]=A384)))</f>
        <v xml:space="preserve"> | </v>
      </c>
      <c r="DQ384" cm="1">
        <f t="array" ref="DQ384">TRANSPOSE(_xlfn._xlws.SORT(_xlfn._xlws.FILTER(environModifications[environmental_modif_lev],environModifications[experiment_ID]=A384)))</f>
        <v>0</v>
      </c>
    </row>
    <row r="385" spans="2:121" x14ac:dyDescent="0.45">
      <c r="B385" t="str" cm="1">
        <f t="array" ref="B385">TRANSPOSE(_xlfn._xlws.SORT(_xlfn._xlws.FILTER(environModifications[environmental_modif_lev]&amp;" | "&amp;environModifications[environ_modif_name],environModifications[experiment_ID]=A385)))</f>
        <v xml:space="preserve"> | </v>
      </c>
      <c r="DQ385" cm="1">
        <f t="array" ref="DQ385">TRANSPOSE(_xlfn._xlws.SORT(_xlfn._xlws.FILTER(environModifications[environmental_modif_lev],environModifications[experiment_ID]=A385)))</f>
        <v>0</v>
      </c>
    </row>
    <row r="386" spans="2:121" x14ac:dyDescent="0.45">
      <c r="B386" t="str" cm="1">
        <f t="array" ref="B386">TRANSPOSE(_xlfn._xlws.SORT(_xlfn._xlws.FILTER(environModifications[environmental_modif_lev]&amp;" | "&amp;environModifications[environ_modif_name],environModifications[experiment_ID]=A386)))</f>
        <v xml:space="preserve"> | </v>
      </c>
      <c r="DQ386" cm="1">
        <f t="array" ref="DQ386">TRANSPOSE(_xlfn._xlws.SORT(_xlfn._xlws.FILTER(environModifications[environmental_modif_lev],environModifications[experiment_ID]=A386)))</f>
        <v>0</v>
      </c>
    </row>
    <row r="387" spans="2:121" x14ac:dyDescent="0.45">
      <c r="B387" t="str" cm="1">
        <f t="array" ref="B387">TRANSPOSE(_xlfn._xlws.SORT(_xlfn._xlws.FILTER(environModifications[environmental_modif_lev]&amp;" | "&amp;environModifications[environ_modif_name],environModifications[experiment_ID]=A387)))</f>
        <v xml:space="preserve"> | </v>
      </c>
      <c r="DQ387" cm="1">
        <f t="array" ref="DQ387">TRANSPOSE(_xlfn._xlws.SORT(_xlfn._xlws.FILTER(environModifications[environmental_modif_lev],environModifications[experiment_ID]=A387)))</f>
        <v>0</v>
      </c>
    </row>
    <row r="388" spans="2:121" x14ac:dyDescent="0.45">
      <c r="B388" t="str" cm="1">
        <f t="array" ref="B388">TRANSPOSE(_xlfn._xlws.SORT(_xlfn._xlws.FILTER(environModifications[environmental_modif_lev]&amp;" | "&amp;environModifications[environ_modif_name],environModifications[experiment_ID]=A388)))</f>
        <v xml:space="preserve"> | </v>
      </c>
      <c r="DQ388" cm="1">
        <f t="array" ref="DQ388">TRANSPOSE(_xlfn._xlws.SORT(_xlfn._xlws.FILTER(environModifications[environmental_modif_lev],environModifications[experiment_ID]=A388)))</f>
        <v>0</v>
      </c>
    </row>
    <row r="389" spans="2:121" x14ac:dyDescent="0.45">
      <c r="B389" t="str" cm="1">
        <f t="array" ref="B389">TRANSPOSE(_xlfn._xlws.SORT(_xlfn._xlws.FILTER(environModifications[environmental_modif_lev]&amp;" | "&amp;environModifications[environ_modif_name],environModifications[experiment_ID]=A389)))</f>
        <v xml:space="preserve"> | </v>
      </c>
      <c r="DQ389" cm="1">
        <f t="array" ref="DQ389">TRANSPOSE(_xlfn._xlws.SORT(_xlfn._xlws.FILTER(environModifications[environmental_modif_lev],environModifications[experiment_ID]=A389)))</f>
        <v>0</v>
      </c>
    </row>
    <row r="390" spans="2:121" x14ac:dyDescent="0.45">
      <c r="B390" t="str" cm="1">
        <f t="array" ref="B390">TRANSPOSE(_xlfn._xlws.SORT(_xlfn._xlws.FILTER(environModifications[environmental_modif_lev]&amp;" | "&amp;environModifications[environ_modif_name],environModifications[experiment_ID]=A390)))</f>
        <v xml:space="preserve"> | </v>
      </c>
      <c r="DQ390" cm="1">
        <f t="array" ref="DQ390">TRANSPOSE(_xlfn._xlws.SORT(_xlfn._xlws.FILTER(environModifications[environmental_modif_lev],environModifications[experiment_ID]=A390)))</f>
        <v>0</v>
      </c>
    </row>
    <row r="391" spans="2:121" x14ac:dyDescent="0.45">
      <c r="B391" t="str" cm="1">
        <f t="array" ref="B391">TRANSPOSE(_xlfn._xlws.SORT(_xlfn._xlws.FILTER(environModifications[environmental_modif_lev]&amp;" | "&amp;environModifications[environ_modif_name],environModifications[experiment_ID]=A391)))</f>
        <v xml:space="preserve"> | </v>
      </c>
      <c r="DQ391" cm="1">
        <f t="array" ref="DQ391">TRANSPOSE(_xlfn._xlws.SORT(_xlfn._xlws.FILTER(environModifications[environmental_modif_lev],environModifications[experiment_ID]=A391)))</f>
        <v>0</v>
      </c>
    </row>
    <row r="392" spans="2:121" x14ac:dyDescent="0.45">
      <c r="B392" t="str" cm="1">
        <f t="array" ref="B392">TRANSPOSE(_xlfn._xlws.SORT(_xlfn._xlws.FILTER(environModifications[environmental_modif_lev]&amp;" | "&amp;environModifications[environ_modif_name],environModifications[experiment_ID]=A392)))</f>
        <v xml:space="preserve"> | </v>
      </c>
      <c r="DQ392" cm="1">
        <f t="array" ref="DQ392">TRANSPOSE(_xlfn._xlws.SORT(_xlfn._xlws.FILTER(environModifications[environmental_modif_lev],environModifications[experiment_ID]=A392)))</f>
        <v>0</v>
      </c>
    </row>
    <row r="393" spans="2:121" x14ac:dyDescent="0.45">
      <c r="B393" t="str" cm="1">
        <f t="array" ref="B393">TRANSPOSE(_xlfn._xlws.SORT(_xlfn._xlws.FILTER(environModifications[environmental_modif_lev]&amp;" | "&amp;environModifications[environ_modif_name],environModifications[experiment_ID]=A393)))</f>
        <v xml:space="preserve"> | </v>
      </c>
      <c r="DQ393" cm="1">
        <f t="array" ref="DQ393">TRANSPOSE(_xlfn._xlws.SORT(_xlfn._xlws.FILTER(environModifications[environmental_modif_lev],environModifications[experiment_ID]=A393)))</f>
        <v>0</v>
      </c>
    </row>
    <row r="394" spans="2:121" x14ac:dyDescent="0.45">
      <c r="B394" t="str" cm="1">
        <f t="array" ref="B394">TRANSPOSE(_xlfn._xlws.SORT(_xlfn._xlws.FILTER(environModifications[environmental_modif_lev]&amp;" | "&amp;environModifications[environ_modif_name],environModifications[experiment_ID]=A394)))</f>
        <v xml:space="preserve"> | </v>
      </c>
      <c r="DQ394" cm="1">
        <f t="array" ref="DQ394">TRANSPOSE(_xlfn._xlws.SORT(_xlfn._xlws.FILTER(environModifications[environmental_modif_lev],environModifications[experiment_ID]=A394)))</f>
        <v>0</v>
      </c>
    </row>
    <row r="395" spans="2:121" x14ac:dyDescent="0.45">
      <c r="B395" t="str" cm="1">
        <f t="array" ref="B395">TRANSPOSE(_xlfn._xlws.SORT(_xlfn._xlws.FILTER(environModifications[environmental_modif_lev]&amp;" | "&amp;environModifications[environ_modif_name],environModifications[experiment_ID]=A395)))</f>
        <v xml:space="preserve"> | </v>
      </c>
      <c r="DQ395" cm="1">
        <f t="array" ref="DQ395">TRANSPOSE(_xlfn._xlws.SORT(_xlfn._xlws.FILTER(environModifications[environmental_modif_lev],environModifications[experiment_ID]=A395)))</f>
        <v>0</v>
      </c>
    </row>
    <row r="396" spans="2:121" x14ac:dyDescent="0.45">
      <c r="B396" t="str" cm="1">
        <f t="array" ref="B396">TRANSPOSE(_xlfn._xlws.SORT(_xlfn._xlws.FILTER(environModifications[environmental_modif_lev]&amp;" | "&amp;environModifications[environ_modif_name],environModifications[experiment_ID]=A396)))</f>
        <v xml:space="preserve"> | </v>
      </c>
      <c r="DQ396" cm="1">
        <f t="array" ref="DQ396">TRANSPOSE(_xlfn._xlws.SORT(_xlfn._xlws.FILTER(environModifications[environmental_modif_lev],environModifications[experiment_ID]=A396)))</f>
        <v>0</v>
      </c>
    </row>
    <row r="397" spans="2:121" x14ac:dyDescent="0.45">
      <c r="B397" t="str" cm="1">
        <f t="array" ref="B397">TRANSPOSE(_xlfn._xlws.SORT(_xlfn._xlws.FILTER(environModifications[environmental_modif_lev]&amp;" | "&amp;environModifications[environ_modif_name],environModifications[experiment_ID]=A397)))</f>
        <v xml:space="preserve"> | </v>
      </c>
      <c r="DQ397" cm="1">
        <f t="array" ref="DQ397">TRANSPOSE(_xlfn._xlws.SORT(_xlfn._xlws.FILTER(environModifications[environmental_modif_lev],environModifications[experiment_ID]=A397)))</f>
        <v>0</v>
      </c>
    </row>
    <row r="398" spans="2:121" x14ac:dyDescent="0.45">
      <c r="B398" t="str" cm="1">
        <f t="array" ref="B398">TRANSPOSE(_xlfn._xlws.SORT(_xlfn._xlws.FILTER(environModifications[environmental_modif_lev]&amp;" | "&amp;environModifications[environ_modif_name],environModifications[experiment_ID]=A398)))</f>
        <v xml:space="preserve"> | </v>
      </c>
      <c r="DQ398" cm="1">
        <f t="array" ref="DQ398">TRANSPOSE(_xlfn._xlws.SORT(_xlfn._xlws.FILTER(environModifications[environmental_modif_lev],environModifications[experiment_ID]=A398)))</f>
        <v>0</v>
      </c>
    </row>
    <row r="399" spans="2:121" x14ac:dyDescent="0.45">
      <c r="B399" t="str" cm="1">
        <f t="array" ref="B399">TRANSPOSE(_xlfn._xlws.SORT(_xlfn._xlws.FILTER(environModifications[environmental_modif_lev]&amp;" | "&amp;environModifications[environ_modif_name],environModifications[experiment_ID]=A399)))</f>
        <v xml:space="preserve"> | </v>
      </c>
      <c r="DQ399" cm="1">
        <f t="array" ref="DQ399">TRANSPOSE(_xlfn._xlws.SORT(_xlfn._xlws.FILTER(environModifications[environmental_modif_lev],environModifications[experiment_ID]=A399)))</f>
        <v>0</v>
      </c>
    </row>
    <row r="400" spans="2:121" x14ac:dyDescent="0.45">
      <c r="B400" t="str" cm="1">
        <f t="array" ref="B400">TRANSPOSE(_xlfn._xlws.SORT(_xlfn._xlws.FILTER(environModifications[environmental_modif_lev]&amp;" | "&amp;environModifications[environ_modif_name],environModifications[experiment_ID]=A400)))</f>
        <v xml:space="preserve"> | </v>
      </c>
      <c r="DQ400" cm="1">
        <f t="array" ref="DQ400">TRANSPOSE(_xlfn._xlws.SORT(_xlfn._xlws.FILTER(environModifications[environmental_modif_lev],environModifications[experiment_ID]=A400)))</f>
        <v>0</v>
      </c>
    </row>
    <row r="401" spans="2:121" x14ac:dyDescent="0.45">
      <c r="B401" t="str" cm="1">
        <f t="array" ref="B401">TRANSPOSE(_xlfn._xlws.SORT(_xlfn._xlws.FILTER(environModifications[environmental_modif_lev]&amp;" | "&amp;environModifications[environ_modif_name],environModifications[experiment_ID]=A401)))</f>
        <v xml:space="preserve"> | </v>
      </c>
      <c r="DQ401" cm="1">
        <f t="array" ref="DQ401">TRANSPOSE(_xlfn._xlws.SORT(_xlfn._xlws.FILTER(environModifications[environmental_modif_lev],environModifications[experiment_ID]=A401)))</f>
        <v>0</v>
      </c>
    </row>
    <row r="402" spans="2:121" x14ac:dyDescent="0.45">
      <c r="B402" t="str" cm="1">
        <f t="array" ref="B402">TRANSPOSE(_xlfn._xlws.SORT(_xlfn._xlws.FILTER(environModifications[environmental_modif_lev]&amp;" | "&amp;environModifications[environ_modif_name],environModifications[experiment_ID]=A402)))</f>
        <v xml:space="preserve"> | </v>
      </c>
      <c r="DQ402" cm="1">
        <f t="array" ref="DQ402">TRANSPOSE(_xlfn._xlws.SORT(_xlfn._xlws.FILTER(environModifications[environmental_modif_lev],environModifications[experiment_ID]=A402)))</f>
        <v>0</v>
      </c>
    </row>
    <row r="403" spans="2:121" x14ac:dyDescent="0.45">
      <c r="B403" t="str" cm="1">
        <f t="array" ref="B403">TRANSPOSE(_xlfn._xlws.SORT(_xlfn._xlws.FILTER(environModifications[environmental_modif_lev]&amp;" | "&amp;environModifications[environ_modif_name],environModifications[experiment_ID]=A403)))</f>
        <v xml:space="preserve"> | </v>
      </c>
      <c r="DQ403" cm="1">
        <f t="array" ref="DQ403">TRANSPOSE(_xlfn._xlws.SORT(_xlfn._xlws.FILTER(environModifications[environmental_modif_lev],environModifications[experiment_ID]=A403)))</f>
        <v>0</v>
      </c>
    </row>
    <row r="404" spans="2:121" x14ac:dyDescent="0.45">
      <c r="B404" t="str" cm="1">
        <f t="array" ref="B404">TRANSPOSE(_xlfn._xlws.SORT(_xlfn._xlws.FILTER(environModifications[environmental_modif_lev]&amp;" | "&amp;environModifications[environ_modif_name],environModifications[experiment_ID]=A404)))</f>
        <v xml:space="preserve"> | </v>
      </c>
      <c r="DQ404" cm="1">
        <f t="array" ref="DQ404">TRANSPOSE(_xlfn._xlws.SORT(_xlfn._xlws.FILTER(environModifications[environmental_modif_lev],environModifications[experiment_ID]=A404)))</f>
        <v>0</v>
      </c>
    </row>
    <row r="405" spans="2:121" x14ac:dyDescent="0.45">
      <c r="B405" t="str" cm="1">
        <f t="array" ref="B405">TRANSPOSE(_xlfn._xlws.SORT(_xlfn._xlws.FILTER(environModifications[environmental_modif_lev]&amp;" | "&amp;environModifications[environ_modif_name],environModifications[experiment_ID]=A405)))</f>
        <v xml:space="preserve"> | </v>
      </c>
      <c r="DQ405" cm="1">
        <f t="array" ref="DQ405">TRANSPOSE(_xlfn._xlws.SORT(_xlfn._xlws.FILTER(environModifications[environmental_modif_lev],environModifications[experiment_ID]=A405)))</f>
        <v>0</v>
      </c>
    </row>
    <row r="406" spans="2:121" x14ac:dyDescent="0.45">
      <c r="B406" t="str" cm="1">
        <f t="array" ref="B406">TRANSPOSE(_xlfn._xlws.SORT(_xlfn._xlws.FILTER(environModifications[environmental_modif_lev]&amp;" | "&amp;environModifications[environ_modif_name],environModifications[experiment_ID]=A406)))</f>
        <v xml:space="preserve"> | </v>
      </c>
      <c r="DQ406" cm="1">
        <f t="array" ref="DQ406">TRANSPOSE(_xlfn._xlws.SORT(_xlfn._xlws.FILTER(environModifications[environmental_modif_lev],environModifications[experiment_ID]=A406)))</f>
        <v>0</v>
      </c>
    </row>
    <row r="407" spans="2:121" x14ac:dyDescent="0.45">
      <c r="B407" t="str" cm="1">
        <f t="array" ref="B407">TRANSPOSE(_xlfn._xlws.SORT(_xlfn._xlws.FILTER(environModifications[environmental_modif_lev]&amp;" | "&amp;environModifications[environ_modif_name],environModifications[experiment_ID]=A407)))</f>
        <v xml:space="preserve"> | </v>
      </c>
      <c r="DQ407" cm="1">
        <f t="array" ref="DQ407">TRANSPOSE(_xlfn._xlws.SORT(_xlfn._xlws.FILTER(environModifications[environmental_modif_lev],environModifications[experiment_ID]=A407)))</f>
        <v>0</v>
      </c>
    </row>
    <row r="408" spans="2:121" x14ac:dyDescent="0.45">
      <c r="B408" t="str" cm="1">
        <f t="array" ref="B408">TRANSPOSE(_xlfn._xlws.SORT(_xlfn._xlws.FILTER(environModifications[environmental_modif_lev]&amp;" | "&amp;environModifications[environ_modif_name],environModifications[experiment_ID]=A408)))</f>
        <v xml:space="preserve"> | </v>
      </c>
      <c r="DQ408" cm="1">
        <f t="array" ref="DQ408">TRANSPOSE(_xlfn._xlws.SORT(_xlfn._xlws.FILTER(environModifications[environmental_modif_lev],environModifications[experiment_ID]=A408)))</f>
        <v>0</v>
      </c>
    </row>
    <row r="409" spans="2:121" x14ac:dyDescent="0.45">
      <c r="B409" t="str" cm="1">
        <f t="array" ref="B409">TRANSPOSE(_xlfn._xlws.SORT(_xlfn._xlws.FILTER(environModifications[environmental_modif_lev]&amp;" | "&amp;environModifications[environ_modif_name],environModifications[experiment_ID]=A409)))</f>
        <v xml:space="preserve"> | </v>
      </c>
      <c r="DQ409" cm="1">
        <f t="array" ref="DQ409">TRANSPOSE(_xlfn._xlws.SORT(_xlfn._xlws.FILTER(environModifications[environmental_modif_lev],environModifications[experiment_ID]=A409)))</f>
        <v>0</v>
      </c>
    </row>
    <row r="410" spans="2:121" x14ac:dyDescent="0.45">
      <c r="B410" t="str" cm="1">
        <f t="array" ref="B410">TRANSPOSE(_xlfn._xlws.SORT(_xlfn._xlws.FILTER(environModifications[environmental_modif_lev]&amp;" | "&amp;environModifications[environ_modif_name],environModifications[experiment_ID]=A410)))</f>
        <v xml:space="preserve"> | </v>
      </c>
      <c r="DQ410" cm="1">
        <f t="array" ref="DQ410">TRANSPOSE(_xlfn._xlws.SORT(_xlfn._xlws.FILTER(environModifications[environmental_modif_lev],environModifications[experiment_ID]=A410)))</f>
        <v>0</v>
      </c>
    </row>
    <row r="411" spans="2:121" x14ac:dyDescent="0.45">
      <c r="B411" t="str" cm="1">
        <f t="array" ref="B411">TRANSPOSE(_xlfn._xlws.SORT(_xlfn._xlws.FILTER(environModifications[environmental_modif_lev]&amp;" | "&amp;environModifications[environ_modif_name],environModifications[experiment_ID]=A411)))</f>
        <v xml:space="preserve"> | </v>
      </c>
      <c r="DQ411" cm="1">
        <f t="array" ref="DQ411">TRANSPOSE(_xlfn._xlws.SORT(_xlfn._xlws.FILTER(environModifications[environmental_modif_lev],environModifications[experiment_ID]=A411)))</f>
        <v>0</v>
      </c>
    </row>
    <row r="412" spans="2:121" x14ac:dyDescent="0.45">
      <c r="B412" t="str" cm="1">
        <f t="array" ref="B412">TRANSPOSE(_xlfn._xlws.SORT(_xlfn._xlws.FILTER(environModifications[environmental_modif_lev]&amp;" | "&amp;environModifications[environ_modif_name],environModifications[experiment_ID]=A412)))</f>
        <v xml:space="preserve"> | </v>
      </c>
      <c r="DQ412" cm="1">
        <f t="array" ref="DQ412">TRANSPOSE(_xlfn._xlws.SORT(_xlfn._xlws.FILTER(environModifications[environmental_modif_lev],environModifications[experiment_ID]=A412)))</f>
        <v>0</v>
      </c>
    </row>
    <row r="413" spans="2:121" x14ac:dyDescent="0.45">
      <c r="B413" t="str" cm="1">
        <f t="array" ref="B413">TRANSPOSE(_xlfn._xlws.SORT(_xlfn._xlws.FILTER(environModifications[environmental_modif_lev]&amp;" | "&amp;environModifications[environ_modif_name],environModifications[experiment_ID]=A413)))</f>
        <v xml:space="preserve"> | </v>
      </c>
      <c r="DQ413" cm="1">
        <f t="array" ref="DQ413">TRANSPOSE(_xlfn._xlws.SORT(_xlfn._xlws.FILTER(environModifications[environmental_modif_lev],environModifications[experiment_ID]=A413)))</f>
        <v>0</v>
      </c>
    </row>
    <row r="414" spans="2:121" x14ac:dyDescent="0.45">
      <c r="B414" t="str" cm="1">
        <f t="array" ref="B414">TRANSPOSE(_xlfn._xlws.SORT(_xlfn._xlws.FILTER(environModifications[environmental_modif_lev]&amp;" | "&amp;environModifications[environ_modif_name],environModifications[experiment_ID]=A414)))</f>
        <v xml:space="preserve"> | </v>
      </c>
      <c r="DQ414" cm="1">
        <f t="array" ref="DQ414">TRANSPOSE(_xlfn._xlws.SORT(_xlfn._xlws.FILTER(environModifications[environmental_modif_lev],environModifications[experiment_ID]=A414)))</f>
        <v>0</v>
      </c>
    </row>
    <row r="415" spans="2:121" x14ac:dyDescent="0.45">
      <c r="B415" t="str" cm="1">
        <f t="array" ref="B415">TRANSPOSE(_xlfn._xlws.SORT(_xlfn._xlws.FILTER(environModifications[environmental_modif_lev]&amp;" | "&amp;environModifications[environ_modif_name],environModifications[experiment_ID]=A415)))</f>
        <v xml:space="preserve"> | </v>
      </c>
      <c r="DQ415" cm="1">
        <f t="array" ref="DQ415">TRANSPOSE(_xlfn._xlws.SORT(_xlfn._xlws.FILTER(environModifications[environmental_modif_lev],environModifications[experiment_ID]=A415)))</f>
        <v>0</v>
      </c>
    </row>
    <row r="416" spans="2:121" x14ac:dyDescent="0.45">
      <c r="B416" t="str" cm="1">
        <f t="array" ref="B416">TRANSPOSE(_xlfn._xlws.SORT(_xlfn._xlws.FILTER(environModifications[environmental_modif_lev]&amp;" | "&amp;environModifications[environ_modif_name],environModifications[experiment_ID]=A416)))</f>
        <v xml:space="preserve"> | </v>
      </c>
      <c r="DQ416" cm="1">
        <f t="array" ref="DQ416">TRANSPOSE(_xlfn._xlws.SORT(_xlfn._xlws.FILTER(environModifications[environmental_modif_lev],environModifications[experiment_ID]=A416)))</f>
        <v>0</v>
      </c>
    </row>
    <row r="417" spans="2:121" x14ac:dyDescent="0.45">
      <c r="B417" t="str" cm="1">
        <f t="array" ref="B417">TRANSPOSE(_xlfn._xlws.SORT(_xlfn._xlws.FILTER(environModifications[environmental_modif_lev]&amp;" | "&amp;environModifications[environ_modif_name],environModifications[experiment_ID]=A417)))</f>
        <v xml:space="preserve"> | </v>
      </c>
      <c r="DQ417" cm="1">
        <f t="array" ref="DQ417">TRANSPOSE(_xlfn._xlws.SORT(_xlfn._xlws.FILTER(environModifications[environmental_modif_lev],environModifications[experiment_ID]=A417)))</f>
        <v>0</v>
      </c>
    </row>
    <row r="418" spans="2:121" x14ac:dyDescent="0.45">
      <c r="B418" t="str" cm="1">
        <f t="array" ref="B418">TRANSPOSE(_xlfn._xlws.SORT(_xlfn._xlws.FILTER(environModifications[environmental_modif_lev]&amp;" | "&amp;environModifications[environ_modif_name],environModifications[experiment_ID]=A418)))</f>
        <v xml:space="preserve"> | </v>
      </c>
      <c r="DQ418" cm="1">
        <f t="array" ref="DQ418">TRANSPOSE(_xlfn._xlws.SORT(_xlfn._xlws.FILTER(environModifications[environmental_modif_lev],environModifications[experiment_ID]=A418)))</f>
        <v>0</v>
      </c>
    </row>
    <row r="419" spans="2:121" x14ac:dyDescent="0.45">
      <c r="B419" t="str" cm="1">
        <f t="array" ref="B419">TRANSPOSE(_xlfn._xlws.SORT(_xlfn._xlws.FILTER(environModifications[environmental_modif_lev]&amp;" | "&amp;environModifications[environ_modif_name],environModifications[experiment_ID]=A419)))</f>
        <v xml:space="preserve"> | </v>
      </c>
      <c r="DQ419" cm="1">
        <f t="array" ref="DQ419">TRANSPOSE(_xlfn._xlws.SORT(_xlfn._xlws.FILTER(environModifications[environmental_modif_lev],environModifications[experiment_ID]=A419)))</f>
        <v>0</v>
      </c>
    </row>
    <row r="420" spans="2:121" x14ac:dyDescent="0.45">
      <c r="B420" t="str" cm="1">
        <f t="array" ref="B420">TRANSPOSE(_xlfn._xlws.SORT(_xlfn._xlws.FILTER(environModifications[environmental_modif_lev]&amp;" | "&amp;environModifications[environ_modif_name],environModifications[experiment_ID]=A420)))</f>
        <v xml:space="preserve"> | </v>
      </c>
      <c r="DQ420" cm="1">
        <f t="array" ref="DQ420">TRANSPOSE(_xlfn._xlws.SORT(_xlfn._xlws.FILTER(environModifications[environmental_modif_lev],environModifications[experiment_ID]=A420)))</f>
        <v>0</v>
      </c>
    </row>
    <row r="421" spans="2:121" x14ac:dyDescent="0.45">
      <c r="B421" t="str" cm="1">
        <f t="array" ref="B421">TRANSPOSE(_xlfn._xlws.SORT(_xlfn._xlws.FILTER(environModifications[environmental_modif_lev]&amp;" | "&amp;environModifications[environ_modif_name],environModifications[experiment_ID]=A421)))</f>
        <v xml:space="preserve"> | </v>
      </c>
      <c r="DQ421" cm="1">
        <f t="array" ref="DQ421">TRANSPOSE(_xlfn._xlws.SORT(_xlfn._xlws.FILTER(environModifications[environmental_modif_lev],environModifications[experiment_ID]=A421)))</f>
        <v>0</v>
      </c>
    </row>
    <row r="422" spans="2:121" x14ac:dyDescent="0.45">
      <c r="B422" t="str" cm="1">
        <f t="array" ref="B422">TRANSPOSE(_xlfn._xlws.SORT(_xlfn._xlws.FILTER(environModifications[environmental_modif_lev]&amp;" | "&amp;environModifications[environ_modif_name],environModifications[experiment_ID]=A422)))</f>
        <v xml:space="preserve"> | </v>
      </c>
      <c r="DQ422" cm="1">
        <f t="array" ref="DQ422">TRANSPOSE(_xlfn._xlws.SORT(_xlfn._xlws.FILTER(environModifications[environmental_modif_lev],environModifications[experiment_ID]=A422)))</f>
        <v>0</v>
      </c>
    </row>
    <row r="423" spans="2:121" x14ac:dyDescent="0.45">
      <c r="B423" t="str" cm="1">
        <f t="array" ref="B423">TRANSPOSE(_xlfn._xlws.SORT(_xlfn._xlws.FILTER(environModifications[environmental_modif_lev]&amp;" | "&amp;environModifications[environ_modif_name],environModifications[experiment_ID]=A423)))</f>
        <v xml:space="preserve"> | </v>
      </c>
      <c r="DQ423" cm="1">
        <f t="array" ref="DQ423">TRANSPOSE(_xlfn._xlws.SORT(_xlfn._xlws.FILTER(environModifications[environmental_modif_lev],environModifications[experiment_ID]=A423)))</f>
        <v>0</v>
      </c>
    </row>
    <row r="424" spans="2:121" x14ac:dyDescent="0.45">
      <c r="B424" t="str" cm="1">
        <f t="array" ref="B424">TRANSPOSE(_xlfn._xlws.SORT(_xlfn._xlws.FILTER(environModifications[environmental_modif_lev]&amp;" | "&amp;environModifications[environ_modif_name],environModifications[experiment_ID]=A424)))</f>
        <v xml:space="preserve"> | </v>
      </c>
      <c r="DQ424" cm="1">
        <f t="array" ref="DQ424">TRANSPOSE(_xlfn._xlws.SORT(_xlfn._xlws.FILTER(environModifications[environmental_modif_lev],environModifications[experiment_ID]=A424)))</f>
        <v>0</v>
      </c>
    </row>
    <row r="425" spans="2:121" x14ac:dyDescent="0.45">
      <c r="B425" t="str" cm="1">
        <f t="array" ref="B425">TRANSPOSE(_xlfn._xlws.SORT(_xlfn._xlws.FILTER(environModifications[environmental_modif_lev]&amp;" | "&amp;environModifications[environ_modif_name],environModifications[experiment_ID]=A425)))</f>
        <v xml:space="preserve"> | </v>
      </c>
      <c r="DQ425" cm="1">
        <f t="array" ref="DQ425">TRANSPOSE(_xlfn._xlws.SORT(_xlfn._xlws.FILTER(environModifications[environmental_modif_lev],environModifications[experiment_ID]=A425)))</f>
        <v>0</v>
      </c>
    </row>
    <row r="426" spans="2:121" x14ac:dyDescent="0.45">
      <c r="B426" t="str" cm="1">
        <f t="array" ref="B426">TRANSPOSE(_xlfn._xlws.SORT(_xlfn._xlws.FILTER(environModifications[environmental_modif_lev]&amp;" | "&amp;environModifications[environ_modif_name],environModifications[experiment_ID]=A426)))</f>
        <v xml:space="preserve"> | </v>
      </c>
      <c r="DQ426" cm="1">
        <f t="array" ref="DQ426">TRANSPOSE(_xlfn._xlws.SORT(_xlfn._xlws.FILTER(environModifications[environmental_modif_lev],environModifications[experiment_ID]=A426)))</f>
        <v>0</v>
      </c>
    </row>
    <row r="427" spans="2:121" x14ac:dyDescent="0.45">
      <c r="B427" t="str" cm="1">
        <f t="array" ref="B427">TRANSPOSE(_xlfn._xlws.SORT(_xlfn._xlws.FILTER(environModifications[environmental_modif_lev]&amp;" | "&amp;environModifications[environ_modif_name],environModifications[experiment_ID]=A427)))</f>
        <v xml:space="preserve"> | </v>
      </c>
      <c r="DQ427" cm="1">
        <f t="array" ref="DQ427">TRANSPOSE(_xlfn._xlws.SORT(_xlfn._xlws.FILTER(environModifications[environmental_modif_lev],environModifications[experiment_ID]=A427)))</f>
        <v>0</v>
      </c>
    </row>
    <row r="428" spans="2:121" x14ac:dyDescent="0.45">
      <c r="B428" t="str" cm="1">
        <f t="array" ref="B428">TRANSPOSE(_xlfn._xlws.SORT(_xlfn._xlws.FILTER(environModifications[environmental_modif_lev]&amp;" | "&amp;environModifications[environ_modif_name],environModifications[experiment_ID]=A428)))</f>
        <v xml:space="preserve"> | </v>
      </c>
      <c r="DQ428" cm="1">
        <f t="array" ref="DQ428">TRANSPOSE(_xlfn._xlws.SORT(_xlfn._xlws.FILTER(environModifications[environmental_modif_lev],environModifications[experiment_ID]=A428)))</f>
        <v>0</v>
      </c>
    </row>
    <row r="429" spans="2:121" x14ac:dyDescent="0.45">
      <c r="B429" t="str" cm="1">
        <f t="array" ref="B429">TRANSPOSE(_xlfn._xlws.SORT(_xlfn._xlws.FILTER(environModifications[environmental_modif_lev]&amp;" | "&amp;environModifications[environ_modif_name],environModifications[experiment_ID]=A429)))</f>
        <v xml:space="preserve"> | </v>
      </c>
      <c r="DQ429" cm="1">
        <f t="array" ref="DQ429">TRANSPOSE(_xlfn._xlws.SORT(_xlfn._xlws.FILTER(environModifications[environmental_modif_lev],environModifications[experiment_ID]=A429)))</f>
        <v>0</v>
      </c>
    </row>
    <row r="430" spans="2:121" x14ac:dyDescent="0.45">
      <c r="B430" t="str" cm="1">
        <f t="array" ref="B430">TRANSPOSE(_xlfn._xlws.SORT(_xlfn._xlws.FILTER(environModifications[environmental_modif_lev]&amp;" | "&amp;environModifications[environ_modif_name],environModifications[experiment_ID]=A430)))</f>
        <v xml:space="preserve"> | </v>
      </c>
      <c r="DQ430" cm="1">
        <f t="array" ref="DQ430">TRANSPOSE(_xlfn._xlws.SORT(_xlfn._xlws.FILTER(environModifications[environmental_modif_lev],environModifications[experiment_ID]=A430)))</f>
        <v>0</v>
      </c>
    </row>
    <row r="431" spans="2:121" x14ac:dyDescent="0.45">
      <c r="B431" t="str" cm="1">
        <f t="array" ref="B431">TRANSPOSE(_xlfn._xlws.SORT(_xlfn._xlws.FILTER(environModifications[environmental_modif_lev]&amp;" | "&amp;environModifications[environ_modif_name],environModifications[experiment_ID]=A431)))</f>
        <v xml:space="preserve"> | </v>
      </c>
      <c r="DQ431" cm="1">
        <f t="array" ref="DQ431">TRANSPOSE(_xlfn._xlws.SORT(_xlfn._xlws.FILTER(environModifications[environmental_modif_lev],environModifications[experiment_ID]=A431)))</f>
        <v>0</v>
      </c>
    </row>
    <row r="432" spans="2:121" x14ac:dyDescent="0.45">
      <c r="B432" t="str" cm="1">
        <f t="array" ref="B432">TRANSPOSE(_xlfn._xlws.SORT(_xlfn._xlws.FILTER(environModifications[environmental_modif_lev]&amp;" | "&amp;environModifications[environ_modif_name],environModifications[experiment_ID]=A432)))</f>
        <v xml:space="preserve"> | </v>
      </c>
      <c r="DQ432" cm="1">
        <f t="array" ref="DQ432">TRANSPOSE(_xlfn._xlws.SORT(_xlfn._xlws.FILTER(environModifications[environmental_modif_lev],environModifications[experiment_ID]=A432)))</f>
        <v>0</v>
      </c>
    </row>
    <row r="433" spans="2:121" x14ac:dyDescent="0.45">
      <c r="B433" t="str" cm="1">
        <f t="array" ref="B433">TRANSPOSE(_xlfn._xlws.SORT(_xlfn._xlws.FILTER(environModifications[environmental_modif_lev]&amp;" | "&amp;environModifications[environ_modif_name],environModifications[experiment_ID]=A433)))</f>
        <v xml:space="preserve"> | </v>
      </c>
      <c r="DQ433" cm="1">
        <f t="array" ref="DQ433">TRANSPOSE(_xlfn._xlws.SORT(_xlfn._xlws.FILTER(environModifications[environmental_modif_lev],environModifications[experiment_ID]=A433)))</f>
        <v>0</v>
      </c>
    </row>
    <row r="434" spans="2:121" x14ac:dyDescent="0.45">
      <c r="B434" t="str" cm="1">
        <f t="array" ref="B434">TRANSPOSE(_xlfn._xlws.SORT(_xlfn._xlws.FILTER(environModifications[environmental_modif_lev]&amp;" | "&amp;environModifications[environ_modif_name],environModifications[experiment_ID]=A434)))</f>
        <v xml:space="preserve"> | </v>
      </c>
      <c r="DQ434" cm="1">
        <f t="array" ref="DQ434">TRANSPOSE(_xlfn._xlws.SORT(_xlfn._xlws.FILTER(environModifications[environmental_modif_lev],environModifications[experiment_ID]=A434)))</f>
        <v>0</v>
      </c>
    </row>
    <row r="435" spans="2:121" x14ac:dyDescent="0.45">
      <c r="B435" t="str" cm="1">
        <f t="array" ref="B435">TRANSPOSE(_xlfn._xlws.SORT(_xlfn._xlws.FILTER(environModifications[environmental_modif_lev]&amp;" | "&amp;environModifications[environ_modif_name],environModifications[experiment_ID]=A435)))</f>
        <v xml:space="preserve"> | </v>
      </c>
      <c r="DQ435" cm="1">
        <f t="array" ref="DQ435">TRANSPOSE(_xlfn._xlws.SORT(_xlfn._xlws.FILTER(environModifications[environmental_modif_lev],environModifications[experiment_ID]=A435)))</f>
        <v>0</v>
      </c>
    </row>
    <row r="436" spans="2:121" x14ac:dyDescent="0.45">
      <c r="B436" t="str" cm="1">
        <f t="array" ref="B436">TRANSPOSE(_xlfn._xlws.SORT(_xlfn._xlws.FILTER(environModifications[environmental_modif_lev]&amp;" | "&amp;environModifications[environ_modif_name],environModifications[experiment_ID]=A436)))</f>
        <v xml:space="preserve"> | </v>
      </c>
      <c r="DQ436" cm="1">
        <f t="array" ref="DQ436">TRANSPOSE(_xlfn._xlws.SORT(_xlfn._xlws.FILTER(environModifications[environmental_modif_lev],environModifications[experiment_ID]=A436)))</f>
        <v>0</v>
      </c>
    </row>
    <row r="437" spans="2:121" x14ac:dyDescent="0.45">
      <c r="B437" t="str" cm="1">
        <f t="array" ref="B437">TRANSPOSE(_xlfn._xlws.SORT(_xlfn._xlws.FILTER(environModifications[environmental_modif_lev]&amp;" | "&amp;environModifications[environ_modif_name],environModifications[experiment_ID]=A437)))</f>
        <v xml:space="preserve"> | </v>
      </c>
      <c r="DQ437" cm="1">
        <f t="array" ref="DQ437">TRANSPOSE(_xlfn._xlws.SORT(_xlfn._xlws.FILTER(environModifications[environmental_modif_lev],environModifications[experiment_ID]=A437)))</f>
        <v>0</v>
      </c>
    </row>
    <row r="438" spans="2:121" x14ac:dyDescent="0.45">
      <c r="B438" t="str" cm="1">
        <f t="array" ref="B438">TRANSPOSE(_xlfn._xlws.SORT(_xlfn._xlws.FILTER(environModifications[environmental_modif_lev]&amp;" | "&amp;environModifications[environ_modif_name],environModifications[experiment_ID]=A438)))</f>
        <v xml:space="preserve"> | </v>
      </c>
      <c r="DQ438" cm="1">
        <f t="array" ref="DQ438">TRANSPOSE(_xlfn._xlws.SORT(_xlfn._xlws.FILTER(environModifications[environmental_modif_lev],environModifications[experiment_ID]=A438)))</f>
        <v>0</v>
      </c>
    </row>
    <row r="439" spans="2:121" x14ac:dyDescent="0.45">
      <c r="B439" t="str" cm="1">
        <f t="array" ref="B439">TRANSPOSE(_xlfn._xlws.SORT(_xlfn._xlws.FILTER(environModifications[environmental_modif_lev]&amp;" | "&amp;environModifications[environ_modif_name],environModifications[experiment_ID]=A439)))</f>
        <v xml:space="preserve"> | </v>
      </c>
      <c r="DQ439" cm="1">
        <f t="array" ref="DQ439">TRANSPOSE(_xlfn._xlws.SORT(_xlfn._xlws.FILTER(environModifications[environmental_modif_lev],environModifications[experiment_ID]=A439)))</f>
        <v>0</v>
      </c>
    </row>
    <row r="440" spans="2:121" x14ac:dyDescent="0.45">
      <c r="B440" t="str" cm="1">
        <f t="array" ref="B440">TRANSPOSE(_xlfn._xlws.SORT(_xlfn._xlws.FILTER(environModifications[environmental_modif_lev]&amp;" | "&amp;environModifications[environ_modif_name],environModifications[experiment_ID]=A440)))</f>
        <v xml:space="preserve"> | </v>
      </c>
      <c r="DQ440" cm="1">
        <f t="array" ref="DQ440">TRANSPOSE(_xlfn._xlws.SORT(_xlfn._xlws.FILTER(environModifications[environmental_modif_lev],environModifications[experiment_ID]=A440)))</f>
        <v>0</v>
      </c>
    </row>
    <row r="441" spans="2:121" x14ac:dyDescent="0.45">
      <c r="B441" t="str" cm="1">
        <f t="array" ref="B441">TRANSPOSE(_xlfn._xlws.SORT(_xlfn._xlws.FILTER(environModifications[environmental_modif_lev]&amp;" | "&amp;environModifications[environ_modif_name],environModifications[experiment_ID]=A441)))</f>
        <v xml:space="preserve"> | </v>
      </c>
      <c r="DQ441" cm="1">
        <f t="array" ref="DQ441">TRANSPOSE(_xlfn._xlws.SORT(_xlfn._xlws.FILTER(environModifications[environmental_modif_lev],environModifications[experiment_ID]=A441)))</f>
        <v>0</v>
      </c>
    </row>
    <row r="442" spans="2:121" x14ac:dyDescent="0.45">
      <c r="B442" t="str" cm="1">
        <f t="array" ref="B442">TRANSPOSE(_xlfn._xlws.SORT(_xlfn._xlws.FILTER(environModifications[environmental_modif_lev]&amp;" | "&amp;environModifications[environ_modif_name],environModifications[experiment_ID]=A442)))</f>
        <v xml:space="preserve"> | </v>
      </c>
      <c r="DQ442" cm="1">
        <f t="array" ref="DQ442">TRANSPOSE(_xlfn._xlws.SORT(_xlfn._xlws.FILTER(environModifications[environmental_modif_lev],environModifications[experiment_ID]=A442)))</f>
        <v>0</v>
      </c>
    </row>
    <row r="443" spans="2:121" x14ac:dyDescent="0.45">
      <c r="B443" t="str" cm="1">
        <f t="array" ref="B443">TRANSPOSE(_xlfn._xlws.SORT(_xlfn._xlws.FILTER(environModifications[environmental_modif_lev]&amp;" | "&amp;environModifications[environ_modif_name],environModifications[experiment_ID]=A443)))</f>
        <v xml:space="preserve"> | </v>
      </c>
      <c r="DQ443" cm="1">
        <f t="array" ref="DQ443">TRANSPOSE(_xlfn._xlws.SORT(_xlfn._xlws.FILTER(environModifications[environmental_modif_lev],environModifications[experiment_ID]=A443)))</f>
        <v>0</v>
      </c>
    </row>
    <row r="444" spans="2:121" x14ac:dyDescent="0.45">
      <c r="B444" t="str" cm="1">
        <f t="array" ref="B444">TRANSPOSE(_xlfn._xlws.SORT(_xlfn._xlws.FILTER(environModifications[environmental_modif_lev]&amp;" | "&amp;environModifications[environ_modif_name],environModifications[experiment_ID]=A444)))</f>
        <v xml:space="preserve"> | </v>
      </c>
      <c r="DQ444" cm="1">
        <f t="array" ref="DQ444">TRANSPOSE(_xlfn._xlws.SORT(_xlfn._xlws.FILTER(environModifications[environmental_modif_lev],environModifications[experiment_ID]=A444)))</f>
        <v>0</v>
      </c>
    </row>
    <row r="445" spans="2:121" x14ac:dyDescent="0.45">
      <c r="B445" t="str" cm="1">
        <f t="array" ref="B445">TRANSPOSE(_xlfn._xlws.SORT(_xlfn._xlws.FILTER(environModifications[environmental_modif_lev]&amp;" | "&amp;environModifications[environ_modif_name],environModifications[experiment_ID]=A445)))</f>
        <v xml:space="preserve"> | </v>
      </c>
      <c r="DQ445" cm="1">
        <f t="array" ref="DQ445">TRANSPOSE(_xlfn._xlws.SORT(_xlfn._xlws.FILTER(environModifications[environmental_modif_lev],environModifications[experiment_ID]=A445)))</f>
        <v>0</v>
      </c>
    </row>
    <row r="446" spans="2:121" x14ac:dyDescent="0.45">
      <c r="B446" t="str" cm="1">
        <f t="array" ref="B446">TRANSPOSE(_xlfn._xlws.SORT(_xlfn._xlws.FILTER(environModifications[environmental_modif_lev]&amp;" | "&amp;environModifications[environ_modif_name],environModifications[experiment_ID]=A446)))</f>
        <v xml:space="preserve"> | </v>
      </c>
      <c r="DQ446" cm="1">
        <f t="array" ref="DQ446">TRANSPOSE(_xlfn._xlws.SORT(_xlfn._xlws.FILTER(environModifications[environmental_modif_lev],environModifications[experiment_ID]=A446)))</f>
        <v>0</v>
      </c>
    </row>
    <row r="447" spans="2:121" x14ac:dyDescent="0.45">
      <c r="B447" t="str" cm="1">
        <f t="array" ref="B447">TRANSPOSE(_xlfn._xlws.SORT(_xlfn._xlws.FILTER(environModifications[environmental_modif_lev]&amp;" | "&amp;environModifications[environ_modif_name],environModifications[experiment_ID]=A447)))</f>
        <v xml:space="preserve"> | </v>
      </c>
      <c r="DQ447" cm="1">
        <f t="array" ref="DQ447">TRANSPOSE(_xlfn._xlws.SORT(_xlfn._xlws.FILTER(environModifications[environmental_modif_lev],environModifications[experiment_ID]=A447)))</f>
        <v>0</v>
      </c>
    </row>
    <row r="448" spans="2:121" x14ac:dyDescent="0.45">
      <c r="B448" t="str" cm="1">
        <f t="array" ref="B448">TRANSPOSE(_xlfn._xlws.SORT(_xlfn._xlws.FILTER(environModifications[environmental_modif_lev]&amp;" | "&amp;environModifications[environ_modif_name],environModifications[experiment_ID]=A448)))</f>
        <v xml:space="preserve"> | </v>
      </c>
      <c r="DQ448" cm="1">
        <f t="array" ref="DQ448">TRANSPOSE(_xlfn._xlws.SORT(_xlfn._xlws.FILTER(environModifications[environmental_modif_lev],environModifications[experiment_ID]=A448)))</f>
        <v>0</v>
      </c>
    </row>
    <row r="449" spans="2:121" x14ac:dyDescent="0.45">
      <c r="B449" t="str" cm="1">
        <f t="array" ref="B449">TRANSPOSE(_xlfn._xlws.SORT(_xlfn._xlws.FILTER(environModifications[environmental_modif_lev]&amp;" | "&amp;environModifications[environ_modif_name],environModifications[experiment_ID]=A449)))</f>
        <v xml:space="preserve"> | </v>
      </c>
      <c r="DQ449" cm="1">
        <f t="array" ref="DQ449">TRANSPOSE(_xlfn._xlws.SORT(_xlfn._xlws.FILTER(environModifications[environmental_modif_lev],environModifications[experiment_ID]=A449)))</f>
        <v>0</v>
      </c>
    </row>
    <row r="450" spans="2:121" x14ac:dyDescent="0.45">
      <c r="B450" t="str" cm="1">
        <f t="array" ref="B450">TRANSPOSE(_xlfn._xlws.SORT(_xlfn._xlws.FILTER(environModifications[environmental_modif_lev]&amp;" | "&amp;environModifications[environ_modif_name],environModifications[experiment_ID]=A450)))</f>
        <v xml:space="preserve"> | </v>
      </c>
      <c r="DQ450" cm="1">
        <f t="array" ref="DQ450">TRANSPOSE(_xlfn._xlws.SORT(_xlfn._xlws.FILTER(environModifications[environmental_modif_lev],environModifications[experiment_ID]=A450)))</f>
        <v>0</v>
      </c>
    </row>
    <row r="451" spans="2:121" x14ac:dyDescent="0.45">
      <c r="B451" t="str" cm="1">
        <f t="array" ref="B451">TRANSPOSE(_xlfn._xlws.SORT(_xlfn._xlws.FILTER(environModifications[environmental_modif_lev]&amp;" | "&amp;environModifications[environ_modif_name],environModifications[experiment_ID]=A451)))</f>
        <v xml:space="preserve"> | </v>
      </c>
      <c r="DQ451" cm="1">
        <f t="array" ref="DQ451">TRANSPOSE(_xlfn._xlws.SORT(_xlfn._xlws.FILTER(environModifications[environmental_modif_lev],environModifications[experiment_ID]=A451)))</f>
        <v>0</v>
      </c>
    </row>
    <row r="452" spans="2:121" x14ac:dyDescent="0.45">
      <c r="B452" t="str" cm="1">
        <f t="array" ref="B452">TRANSPOSE(_xlfn._xlws.SORT(_xlfn._xlws.FILTER(environModifications[environmental_modif_lev]&amp;" | "&amp;environModifications[environ_modif_name],environModifications[experiment_ID]=A452)))</f>
        <v xml:space="preserve"> | </v>
      </c>
      <c r="DQ452" cm="1">
        <f t="array" ref="DQ452">TRANSPOSE(_xlfn._xlws.SORT(_xlfn._xlws.FILTER(environModifications[environmental_modif_lev],environModifications[experiment_ID]=A452)))</f>
        <v>0</v>
      </c>
    </row>
    <row r="453" spans="2:121" x14ac:dyDescent="0.45">
      <c r="B453" t="str" cm="1">
        <f t="array" ref="B453">TRANSPOSE(_xlfn._xlws.SORT(_xlfn._xlws.FILTER(environModifications[environmental_modif_lev]&amp;" | "&amp;environModifications[environ_modif_name],environModifications[experiment_ID]=A453)))</f>
        <v xml:space="preserve"> | </v>
      </c>
      <c r="DQ453" cm="1">
        <f t="array" ref="DQ453">TRANSPOSE(_xlfn._xlws.SORT(_xlfn._xlws.FILTER(environModifications[environmental_modif_lev],environModifications[experiment_ID]=A453)))</f>
        <v>0</v>
      </c>
    </row>
    <row r="454" spans="2:121" x14ac:dyDescent="0.45">
      <c r="B454" t="str" cm="1">
        <f t="array" ref="B454">TRANSPOSE(_xlfn._xlws.SORT(_xlfn._xlws.FILTER(environModifications[environmental_modif_lev]&amp;" | "&amp;environModifications[environ_modif_name],environModifications[experiment_ID]=A454)))</f>
        <v xml:space="preserve"> | </v>
      </c>
      <c r="DQ454" cm="1">
        <f t="array" ref="DQ454">TRANSPOSE(_xlfn._xlws.SORT(_xlfn._xlws.FILTER(environModifications[environmental_modif_lev],environModifications[experiment_ID]=A454)))</f>
        <v>0</v>
      </c>
    </row>
    <row r="455" spans="2:121" x14ac:dyDescent="0.45">
      <c r="B455" t="str" cm="1">
        <f t="array" ref="B455">TRANSPOSE(_xlfn._xlws.SORT(_xlfn._xlws.FILTER(environModifications[environmental_modif_lev]&amp;" | "&amp;environModifications[environ_modif_name],environModifications[experiment_ID]=A455)))</f>
        <v xml:space="preserve"> | </v>
      </c>
      <c r="DQ455" cm="1">
        <f t="array" ref="DQ455">TRANSPOSE(_xlfn._xlws.SORT(_xlfn._xlws.FILTER(environModifications[environmental_modif_lev],environModifications[experiment_ID]=A455)))</f>
        <v>0</v>
      </c>
    </row>
    <row r="456" spans="2:121" x14ac:dyDescent="0.45">
      <c r="B456" t="str" cm="1">
        <f t="array" ref="B456">TRANSPOSE(_xlfn._xlws.SORT(_xlfn._xlws.FILTER(environModifications[environmental_modif_lev]&amp;" | "&amp;environModifications[environ_modif_name],environModifications[experiment_ID]=A456)))</f>
        <v xml:space="preserve"> | </v>
      </c>
      <c r="DQ456" cm="1">
        <f t="array" ref="DQ456">TRANSPOSE(_xlfn._xlws.SORT(_xlfn._xlws.FILTER(environModifications[environmental_modif_lev],environModifications[experiment_ID]=A456)))</f>
        <v>0</v>
      </c>
    </row>
    <row r="457" spans="2:121" x14ac:dyDescent="0.45">
      <c r="B457" t="str" cm="1">
        <f t="array" ref="B457">TRANSPOSE(_xlfn._xlws.SORT(_xlfn._xlws.FILTER(environModifications[environmental_modif_lev]&amp;" | "&amp;environModifications[environ_modif_name],environModifications[experiment_ID]=A457)))</f>
        <v xml:space="preserve"> | </v>
      </c>
      <c r="DQ457" cm="1">
        <f t="array" ref="DQ457">TRANSPOSE(_xlfn._xlws.SORT(_xlfn._xlws.FILTER(environModifications[environmental_modif_lev],environModifications[experiment_ID]=A457)))</f>
        <v>0</v>
      </c>
    </row>
    <row r="458" spans="2:121" x14ac:dyDescent="0.45">
      <c r="B458" t="str" cm="1">
        <f t="array" ref="B458">TRANSPOSE(_xlfn._xlws.SORT(_xlfn._xlws.FILTER(environModifications[environmental_modif_lev]&amp;" | "&amp;environModifications[environ_modif_name],environModifications[experiment_ID]=A458)))</f>
        <v xml:space="preserve"> | </v>
      </c>
      <c r="DQ458" cm="1">
        <f t="array" ref="DQ458">TRANSPOSE(_xlfn._xlws.SORT(_xlfn._xlws.FILTER(environModifications[environmental_modif_lev],environModifications[experiment_ID]=A458)))</f>
        <v>0</v>
      </c>
    </row>
    <row r="459" spans="2:121" x14ac:dyDescent="0.45">
      <c r="B459" t="str" cm="1">
        <f t="array" ref="B459">TRANSPOSE(_xlfn._xlws.SORT(_xlfn._xlws.FILTER(environModifications[environmental_modif_lev]&amp;" | "&amp;environModifications[environ_modif_name],environModifications[experiment_ID]=A459)))</f>
        <v xml:space="preserve"> | </v>
      </c>
      <c r="DQ459" cm="1">
        <f t="array" ref="DQ459">TRANSPOSE(_xlfn._xlws.SORT(_xlfn._xlws.FILTER(environModifications[environmental_modif_lev],environModifications[experiment_ID]=A459)))</f>
        <v>0</v>
      </c>
    </row>
    <row r="460" spans="2:121" x14ac:dyDescent="0.45">
      <c r="B460" t="str" cm="1">
        <f t="array" ref="B460">TRANSPOSE(_xlfn._xlws.SORT(_xlfn._xlws.FILTER(environModifications[environmental_modif_lev]&amp;" | "&amp;environModifications[environ_modif_name],environModifications[experiment_ID]=A460)))</f>
        <v xml:space="preserve"> | </v>
      </c>
      <c r="DQ460" cm="1">
        <f t="array" ref="DQ460">TRANSPOSE(_xlfn._xlws.SORT(_xlfn._xlws.FILTER(environModifications[environmental_modif_lev],environModifications[experiment_ID]=A460)))</f>
        <v>0</v>
      </c>
    </row>
    <row r="461" spans="2:121" x14ac:dyDescent="0.45">
      <c r="B461" t="str" cm="1">
        <f t="array" ref="B461">TRANSPOSE(_xlfn._xlws.SORT(_xlfn._xlws.FILTER(environModifications[environmental_modif_lev]&amp;" | "&amp;environModifications[environ_modif_name],environModifications[experiment_ID]=A461)))</f>
        <v xml:space="preserve"> | </v>
      </c>
      <c r="DQ461" cm="1">
        <f t="array" ref="DQ461">TRANSPOSE(_xlfn._xlws.SORT(_xlfn._xlws.FILTER(environModifications[environmental_modif_lev],environModifications[experiment_ID]=A461)))</f>
        <v>0</v>
      </c>
    </row>
    <row r="462" spans="2:121" x14ac:dyDescent="0.45">
      <c r="B462" t="str" cm="1">
        <f t="array" ref="B462">TRANSPOSE(_xlfn._xlws.SORT(_xlfn._xlws.FILTER(environModifications[environmental_modif_lev]&amp;" | "&amp;environModifications[environ_modif_name],environModifications[experiment_ID]=A462)))</f>
        <v xml:space="preserve"> | </v>
      </c>
      <c r="DQ462" cm="1">
        <f t="array" ref="DQ462">TRANSPOSE(_xlfn._xlws.SORT(_xlfn._xlws.FILTER(environModifications[environmental_modif_lev],environModifications[experiment_ID]=A462)))</f>
        <v>0</v>
      </c>
    </row>
    <row r="463" spans="2:121" x14ac:dyDescent="0.45">
      <c r="B463" t="str" cm="1">
        <f t="array" ref="B463">TRANSPOSE(_xlfn._xlws.SORT(_xlfn._xlws.FILTER(environModifications[environmental_modif_lev]&amp;" | "&amp;environModifications[environ_modif_name],environModifications[experiment_ID]=A463)))</f>
        <v xml:space="preserve"> | </v>
      </c>
      <c r="DQ463" cm="1">
        <f t="array" ref="DQ463">TRANSPOSE(_xlfn._xlws.SORT(_xlfn._xlws.FILTER(environModifications[environmental_modif_lev],environModifications[experiment_ID]=A463)))</f>
        <v>0</v>
      </c>
    </row>
    <row r="464" spans="2:121" x14ac:dyDescent="0.45">
      <c r="B464" t="str" cm="1">
        <f t="array" ref="B464">TRANSPOSE(_xlfn._xlws.SORT(_xlfn._xlws.FILTER(environModifications[environmental_modif_lev]&amp;" | "&amp;environModifications[environ_modif_name],environModifications[experiment_ID]=A464)))</f>
        <v xml:space="preserve"> | </v>
      </c>
      <c r="DQ464" cm="1">
        <f t="array" ref="DQ464">TRANSPOSE(_xlfn._xlws.SORT(_xlfn._xlws.FILTER(environModifications[environmental_modif_lev],environModifications[experiment_ID]=A464)))</f>
        <v>0</v>
      </c>
    </row>
    <row r="465" spans="2:121" x14ac:dyDescent="0.45">
      <c r="B465" t="str" cm="1">
        <f t="array" ref="B465">TRANSPOSE(_xlfn._xlws.SORT(_xlfn._xlws.FILTER(environModifications[environmental_modif_lev]&amp;" | "&amp;environModifications[environ_modif_name],environModifications[experiment_ID]=A465)))</f>
        <v xml:space="preserve"> | </v>
      </c>
      <c r="DQ465" cm="1">
        <f t="array" ref="DQ465">TRANSPOSE(_xlfn._xlws.SORT(_xlfn._xlws.FILTER(environModifications[environmental_modif_lev],environModifications[experiment_ID]=A465)))</f>
        <v>0</v>
      </c>
    </row>
    <row r="466" spans="2:121" x14ac:dyDescent="0.45">
      <c r="B466" t="str" cm="1">
        <f t="array" ref="B466">TRANSPOSE(_xlfn._xlws.SORT(_xlfn._xlws.FILTER(environModifications[environmental_modif_lev]&amp;" | "&amp;environModifications[environ_modif_name],environModifications[experiment_ID]=A466)))</f>
        <v xml:space="preserve"> | </v>
      </c>
      <c r="DQ466" cm="1">
        <f t="array" ref="DQ466">TRANSPOSE(_xlfn._xlws.SORT(_xlfn._xlws.FILTER(environModifications[environmental_modif_lev],environModifications[experiment_ID]=A466)))</f>
        <v>0</v>
      </c>
    </row>
    <row r="467" spans="2:121" x14ac:dyDescent="0.45">
      <c r="B467" t="str" cm="1">
        <f t="array" ref="B467">TRANSPOSE(_xlfn._xlws.SORT(_xlfn._xlws.FILTER(environModifications[environmental_modif_lev]&amp;" | "&amp;environModifications[environ_modif_name],environModifications[experiment_ID]=A467)))</f>
        <v xml:space="preserve"> | </v>
      </c>
      <c r="DQ467" cm="1">
        <f t="array" ref="DQ467">TRANSPOSE(_xlfn._xlws.SORT(_xlfn._xlws.FILTER(environModifications[environmental_modif_lev],environModifications[experiment_ID]=A467)))</f>
        <v>0</v>
      </c>
    </row>
    <row r="468" spans="2:121" x14ac:dyDescent="0.45">
      <c r="B468" t="str" cm="1">
        <f t="array" ref="B468">TRANSPOSE(_xlfn._xlws.SORT(_xlfn._xlws.FILTER(environModifications[environmental_modif_lev]&amp;" | "&amp;environModifications[environ_modif_name],environModifications[experiment_ID]=A468)))</f>
        <v xml:space="preserve"> | </v>
      </c>
      <c r="DQ468" cm="1">
        <f t="array" ref="DQ468">TRANSPOSE(_xlfn._xlws.SORT(_xlfn._xlws.FILTER(environModifications[environmental_modif_lev],environModifications[experiment_ID]=A468)))</f>
        <v>0</v>
      </c>
    </row>
    <row r="469" spans="2:121" x14ac:dyDescent="0.45">
      <c r="B469" t="str" cm="1">
        <f t="array" ref="B469">TRANSPOSE(_xlfn._xlws.SORT(_xlfn._xlws.FILTER(environModifications[environmental_modif_lev]&amp;" | "&amp;environModifications[environ_modif_name],environModifications[experiment_ID]=A469)))</f>
        <v xml:space="preserve"> | </v>
      </c>
      <c r="DQ469" cm="1">
        <f t="array" ref="DQ469">TRANSPOSE(_xlfn._xlws.SORT(_xlfn._xlws.FILTER(environModifications[environmental_modif_lev],environModifications[experiment_ID]=A469)))</f>
        <v>0</v>
      </c>
    </row>
    <row r="470" spans="2:121" x14ac:dyDescent="0.45">
      <c r="B470" t="str" cm="1">
        <f t="array" ref="B470">TRANSPOSE(_xlfn._xlws.SORT(_xlfn._xlws.FILTER(environModifications[environmental_modif_lev]&amp;" | "&amp;environModifications[environ_modif_name],environModifications[experiment_ID]=A470)))</f>
        <v xml:space="preserve"> | </v>
      </c>
      <c r="DQ470" cm="1">
        <f t="array" ref="DQ470">TRANSPOSE(_xlfn._xlws.SORT(_xlfn._xlws.FILTER(environModifications[environmental_modif_lev],environModifications[experiment_ID]=A470)))</f>
        <v>0</v>
      </c>
    </row>
    <row r="471" spans="2:121" x14ac:dyDescent="0.45">
      <c r="B471" t="str" cm="1">
        <f t="array" ref="B471">TRANSPOSE(_xlfn._xlws.SORT(_xlfn._xlws.FILTER(environModifications[environmental_modif_lev]&amp;" | "&amp;environModifications[environ_modif_name],environModifications[experiment_ID]=A471)))</f>
        <v xml:space="preserve"> | </v>
      </c>
      <c r="DQ471" cm="1">
        <f t="array" ref="DQ471">TRANSPOSE(_xlfn._xlws.SORT(_xlfn._xlws.FILTER(environModifications[environmental_modif_lev],environModifications[experiment_ID]=A471)))</f>
        <v>0</v>
      </c>
    </row>
    <row r="472" spans="2:121" x14ac:dyDescent="0.45">
      <c r="B472" t="str" cm="1">
        <f t="array" ref="B472">TRANSPOSE(_xlfn._xlws.SORT(_xlfn._xlws.FILTER(environModifications[environmental_modif_lev]&amp;" | "&amp;environModifications[environ_modif_name],environModifications[experiment_ID]=A472)))</f>
        <v xml:space="preserve"> | </v>
      </c>
      <c r="DQ472" cm="1">
        <f t="array" ref="DQ472">TRANSPOSE(_xlfn._xlws.SORT(_xlfn._xlws.FILTER(environModifications[environmental_modif_lev],environModifications[experiment_ID]=A472)))</f>
        <v>0</v>
      </c>
    </row>
    <row r="473" spans="2:121" x14ac:dyDescent="0.45">
      <c r="B473" t="str" cm="1">
        <f t="array" ref="B473">TRANSPOSE(_xlfn._xlws.SORT(_xlfn._xlws.FILTER(environModifications[environmental_modif_lev]&amp;" | "&amp;environModifications[environ_modif_name],environModifications[experiment_ID]=A473)))</f>
        <v xml:space="preserve"> | </v>
      </c>
      <c r="DQ473" cm="1">
        <f t="array" ref="DQ473">TRANSPOSE(_xlfn._xlws.SORT(_xlfn._xlws.FILTER(environModifications[environmental_modif_lev],environModifications[experiment_ID]=A473)))</f>
        <v>0</v>
      </c>
    </row>
    <row r="474" spans="2:121" x14ac:dyDescent="0.45">
      <c r="B474" t="str" cm="1">
        <f t="array" ref="B474">TRANSPOSE(_xlfn._xlws.SORT(_xlfn._xlws.FILTER(environModifications[environmental_modif_lev]&amp;" | "&amp;environModifications[environ_modif_name],environModifications[experiment_ID]=A474)))</f>
        <v xml:space="preserve"> | </v>
      </c>
      <c r="DQ474" cm="1">
        <f t="array" ref="DQ474">TRANSPOSE(_xlfn._xlws.SORT(_xlfn._xlws.FILTER(environModifications[environmental_modif_lev],environModifications[experiment_ID]=A474)))</f>
        <v>0</v>
      </c>
    </row>
    <row r="475" spans="2:121" x14ac:dyDescent="0.45">
      <c r="B475" t="str" cm="1">
        <f t="array" ref="B475">TRANSPOSE(_xlfn._xlws.SORT(_xlfn._xlws.FILTER(environModifications[environmental_modif_lev]&amp;" | "&amp;environModifications[environ_modif_name],environModifications[experiment_ID]=A475)))</f>
        <v xml:space="preserve"> | </v>
      </c>
      <c r="DQ475" cm="1">
        <f t="array" ref="DQ475">TRANSPOSE(_xlfn._xlws.SORT(_xlfn._xlws.FILTER(environModifications[environmental_modif_lev],environModifications[experiment_ID]=A475)))</f>
        <v>0</v>
      </c>
    </row>
    <row r="476" spans="2:121" x14ac:dyDescent="0.45">
      <c r="B476" t="str" cm="1">
        <f t="array" ref="B476">TRANSPOSE(_xlfn._xlws.SORT(_xlfn._xlws.FILTER(environModifications[environmental_modif_lev]&amp;" | "&amp;environModifications[environ_modif_name],environModifications[experiment_ID]=A476)))</f>
        <v xml:space="preserve"> | </v>
      </c>
      <c r="DQ476" cm="1">
        <f t="array" ref="DQ476">TRANSPOSE(_xlfn._xlws.SORT(_xlfn._xlws.FILTER(environModifications[environmental_modif_lev],environModifications[experiment_ID]=A476)))</f>
        <v>0</v>
      </c>
    </row>
    <row r="477" spans="2:121" x14ac:dyDescent="0.45">
      <c r="B477" t="str" cm="1">
        <f t="array" ref="B477">TRANSPOSE(_xlfn._xlws.SORT(_xlfn._xlws.FILTER(environModifications[environmental_modif_lev]&amp;" | "&amp;environModifications[environ_modif_name],environModifications[experiment_ID]=A477)))</f>
        <v xml:space="preserve"> | </v>
      </c>
      <c r="DQ477" cm="1">
        <f t="array" ref="DQ477">TRANSPOSE(_xlfn._xlws.SORT(_xlfn._xlws.FILTER(environModifications[environmental_modif_lev],environModifications[experiment_ID]=A477)))</f>
        <v>0</v>
      </c>
    </row>
    <row r="478" spans="2:121" x14ac:dyDescent="0.45">
      <c r="B478" t="str" cm="1">
        <f t="array" ref="B478">TRANSPOSE(_xlfn._xlws.SORT(_xlfn._xlws.FILTER(environModifications[environmental_modif_lev]&amp;" | "&amp;environModifications[environ_modif_name],environModifications[experiment_ID]=A478)))</f>
        <v xml:space="preserve"> | </v>
      </c>
      <c r="DQ478" cm="1">
        <f t="array" ref="DQ478">TRANSPOSE(_xlfn._xlws.SORT(_xlfn._xlws.FILTER(environModifications[environmental_modif_lev],environModifications[experiment_ID]=A478)))</f>
        <v>0</v>
      </c>
    </row>
    <row r="479" spans="2:121" x14ac:dyDescent="0.45">
      <c r="B479" t="str" cm="1">
        <f t="array" ref="B479">TRANSPOSE(_xlfn._xlws.SORT(_xlfn._xlws.FILTER(environModifications[environmental_modif_lev]&amp;" | "&amp;environModifications[environ_modif_name],environModifications[experiment_ID]=A479)))</f>
        <v xml:space="preserve"> | </v>
      </c>
      <c r="DQ479" cm="1">
        <f t="array" ref="DQ479">TRANSPOSE(_xlfn._xlws.SORT(_xlfn._xlws.FILTER(environModifications[environmental_modif_lev],environModifications[experiment_ID]=A479)))</f>
        <v>0</v>
      </c>
    </row>
    <row r="480" spans="2:121" x14ac:dyDescent="0.45">
      <c r="B480" t="str" cm="1">
        <f t="array" ref="B480">TRANSPOSE(_xlfn._xlws.SORT(_xlfn._xlws.FILTER(environModifications[environmental_modif_lev]&amp;" | "&amp;environModifications[environ_modif_name],environModifications[experiment_ID]=A480)))</f>
        <v xml:space="preserve"> | </v>
      </c>
      <c r="DQ480" cm="1">
        <f t="array" ref="DQ480">TRANSPOSE(_xlfn._xlws.SORT(_xlfn._xlws.FILTER(environModifications[environmental_modif_lev],environModifications[experiment_ID]=A480)))</f>
        <v>0</v>
      </c>
    </row>
    <row r="481" spans="2:121" x14ac:dyDescent="0.45">
      <c r="B481" t="str" cm="1">
        <f t="array" ref="B481">TRANSPOSE(_xlfn._xlws.SORT(_xlfn._xlws.FILTER(environModifications[environmental_modif_lev]&amp;" | "&amp;environModifications[environ_modif_name],environModifications[experiment_ID]=A481)))</f>
        <v xml:space="preserve"> | </v>
      </c>
      <c r="DQ481" cm="1">
        <f t="array" ref="DQ481">TRANSPOSE(_xlfn._xlws.SORT(_xlfn._xlws.FILTER(environModifications[environmental_modif_lev],environModifications[experiment_ID]=A481)))</f>
        <v>0</v>
      </c>
    </row>
    <row r="482" spans="2:121" x14ac:dyDescent="0.45">
      <c r="B482" t="str" cm="1">
        <f t="array" ref="B482">TRANSPOSE(_xlfn._xlws.SORT(_xlfn._xlws.FILTER(environModifications[environmental_modif_lev]&amp;" | "&amp;environModifications[environ_modif_name],environModifications[experiment_ID]=A482)))</f>
        <v xml:space="preserve"> | </v>
      </c>
      <c r="DQ482" cm="1">
        <f t="array" ref="DQ482">TRANSPOSE(_xlfn._xlws.SORT(_xlfn._xlws.FILTER(environModifications[environmental_modif_lev],environModifications[experiment_ID]=A482)))</f>
        <v>0</v>
      </c>
    </row>
    <row r="483" spans="2:121" x14ac:dyDescent="0.45">
      <c r="B483" t="str" cm="1">
        <f t="array" ref="B483">TRANSPOSE(_xlfn._xlws.SORT(_xlfn._xlws.FILTER(environModifications[environmental_modif_lev]&amp;" | "&amp;environModifications[environ_modif_name],environModifications[experiment_ID]=A483)))</f>
        <v xml:space="preserve"> | </v>
      </c>
      <c r="DQ483" cm="1">
        <f t="array" ref="DQ483">TRANSPOSE(_xlfn._xlws.SORT(_xlfn._xlws.FILTER(environModifications[environmental_modif_lev],environModifications[experiment_ID]=A483)))</f>
        <v>0</v>
      </c>
    </row>
    <row r="484" spans="2:121" x14ac:dyDescent="0.45">
      <c r="B484" t="str" cm="1">
        <f t="array" ref="B484">TRANSPOSE(_xlfn._xlws.SORT(_xlfn._xlws.FILTER(environModifications[environmental_modif_lev]&amp;" | "&amp;environModifications[environ_modif_name],environModifications[experiment_ID]=A484)))</f>
        <v xml:space="preserve"> | </v>
      </c>
      <c r="DQ484" cm="1">
        <f t="array" ref="DQ484">TRANSPOSE(_xlfn._xlws.SORT(_xlfn._xlws.FILTER(environModifications[environmental_modif_lev],environModifications[experiment_ID]=A484)))</f>
        <v>0</v>
      </c>
    </row>
    <row r="485" spans="2:121" x14ac:dyDescent="0.45">
      <c r="B485" t="str" cm="1">
        <f t="array" ref="B485">TRANSPOSE(_xlfn._xlws.SORT(_xlfn._xlws.FILTER(environModifications[environmental_modif_lev]&amp;" | "&amp;environModifications[environ_modif_name],environModifications[experiment_ID]=A485)))</f>
        <v xml:space="preserve"> | </v>
      </c>
      <c r="DQ485" cm="1">
        <f t="array" ref="DQ485">TRANSPOSE(_xlfn._xlws.SORT(_xlfn._xlws.FILTER(environModifications[environmental_modif_lev],environModifications[experiment_ID]=A485)))</f>
        <v>0</v>
      </c>
    </row>
    <row r="486" spans="2:121" x14ac:dyDescent="0.45">
      <c r="B486" t="str" cm="1">
        <f t="array" ref="B486">TRANSPOSE(_xlfn._xlws.SORT(_xlfn._xlws.FILTER(environModifications[environmental_modif_lev]&amp;" | "&amp;environModifications[environ_modif_name],environModifications[experiment_ID]=A486)))</f>
        <v xml:space="preserve"> | </v>
      </c>
      <c r="DQ486" cm="1">
        <f t="array" ref="DQ486">TRANSPOSE(_xlfn._xlws.SORT(_xlfn._xlws.FILTER(environModifications[environmental_modif_lev],environModifications[experiment_ID]=A486)))</f>
        <v>0</v>
      </c>
    </row>
    <row r="487" spans="2:121" x14ac:dyDescent="0.45">
      <c r="B487" t="str" cm="1">
        <f t="array" ref="B487">TRANSPOSE(_xlfn._xlws.SORT(_xlfn._xlws.FILTER(environModifications[environmental_modif_lev]&amp;" | "&amp;environModifications[environ_modif_name],environModifications[experiment_ID]=A487)))</f>
        <v xml:space="preserve"> | </v>
      </c>
      <c r="DQ487" cm="1">
        <f t="array" ref="DQ487">TRANSPOSE(_xlfn._xlws.SORT(_xlfn._xlws.FILTER(environModifications[environmental_modif_lev],environModifications[experiment_ID]=A487)))</f>
        <v>0</v>
      </c>
    </row>
    <row r="488" spans="2:121" x14ac:dyDescent="0.45">
      <c r="B488" t="str" cm="1">
        <f t="array" ref="B488">TRANSPOSE(_xlfn._xlws.SORT(_xlfn._xlws.FILTER(environModifications[environmental_modif_lev]&amp;" | "&amp;environModifications[environ_modif_name],environModifications[experiment_ID]=A488)))</f>
        <v xml:space="preserve"> | </v>
      </c>
      <c r="DQ488" cm="1">
        <f t="array" ref="DQ488">TRANSPOSE(_xlfn._xlws.SORT(_xlfn._xlws.FILTER(environModifications[environmental_modif_lev],environModifications[experiment_ID]=A488)))</f>
        <v>0</v>
      </c>
    </row>
    <row r="489" spans="2:121" x14ac:dyDescent="0.45">
      <c r="B489" t="str" cm="1">
        <f t="array" ref="B489">TRANSPOSE(_xlfn._xlws.SORT(_xlfn._xlws.FILTER(environModifications[environmental_modif_lev]&amp;" | "&amp;environModifications[environ_modif_name],environModifications[experiment_ID]=A489)))</f>
        <v xml:space="preserve"> | </v>
      </c>
      <c r="DQ489" cm="1">
        <f t="array" ref="DQ489">TRANSPOSE(_xlfn._xlws.SORT(_xlfn._xlws.FILTER(environModifications[environmental_modif_lev],environModifications[experiment_ID]=A489)))</f>
        <v>0</v>
      </c>
    </row>
    <row r="490" spans="2:121" x14ac:dyDescent="0.45">
      <c r="B490" t="str" cm="1">
        <f t="array" ref="B490">TRANSPOSE(_xlfn._xlws.SORT(_xlfn._xlws.FILTER(environModifications[environmental_modif_lev]&amp;" | "&amp;environModifications[environ_modif_name],environModifications[experiment_ID]=A490)))</f>
        <v xml:space="preserve"> | </v>
      </c>
      <c r="DQ490" cm="1">
        <f t="array" ref="DQ490">TRANSPOSE(_xlfn._xlws.SORT(_xlfn._xlws.FILTER(environModifications[environmental_modif_lev],environModifications[experiment_ID]=A490)))</f>
        <v>0</v>
      </c>
    </row>
    <row r="491" spans="2:121" x14ac:dyDescent="0.45">
      <c r="B491" t="str" cm="1">
        <f t="array" ref="B491">TRANSPOSE(_xlfn._xlws.SORT(_xlfn._xlws.FILTER(environModifications[environmental_modif_lev]&amp;" | "&amp;environModifications[environ_modif_name],environModifications[experiment_ID]=A491)))</f>
        <v xml:space="preserve"> | </v>
      </c>
      <c r="DQ491" cm="1">
        <f t="array" ref="DQ491">TRANSPOSE(_xlfn._xlws.SORT(_xlfn._xlws.FILTER(environModifications[environmental_modif_lev],environModifications[experiment_ID]=A491)))</f>
        <v>0</v>
      </c>
    </row>
    <row r="492" spans="2:121" x14ac:dyDescent="0.45">
      <c r="B492" t="str" cm="1">
        <f t="array" ref="B492">TRANSPOSE(_xlfn._xlws.SORT(_xlfn._xlws.FILTER(environModifications[environmental_modif_lev]&amp;" | "&amp;environModifications[environ_modif_name],environModifications[experiment_ID]=A492)))</f>
        <v xml:space="preserve"> | </v>
      </c>
      <c r="DQ492" cm="1">
        <f t="array" ref="DQ492">TRANSPOSE(_xlfn._xlws.SORT(_xlfn._xlws.FILTER(environModifications[environmental_modif_lev],environModifications[experiment_ID]=A492)))</f>
        <v>0</v>
      </c>
    </row>
    <row r="493" spans="2:121" x14ac:dyDescent="0.45">
      <c r="B493" t="str" cm="1">
        <f t="array" ref="B493">TRANSPOSE(_xlfn._xlws.SORT(_xlfn._xlws.FILTER(environModifications[environmental_modif_lev]&amp;" | "&amp;environModifications[environ_modif_name],environModifications[experiment_ID]=A493)))</f>
        <v xml:space="preserve"> | </v>
      </c>
      <c r="DQ493" cm="1">
        <f t="array" ref="DQ493">TRANSPOSE(_xlfn._xlws.SORT(_xlfn._xlws.FILTER(environModifications[environmental_modif_lev],environModifications[experiment_ID]=A493)))</f>
        <v>0</v>
      </c>
    </row>
    <row r="494" spans="2:121" x14ac:dyDescent="0.45">
      <c r="B494" t="str" cm="1">
        <f t="array" ref="B494">TRANSPOSE(_xlfn._xlws.SORT(_xlfn._xlws.FILTER(environModifications[environmental_modif_lev]&amp;" | "&amp;environModifications[environ_modif_name],environModifications[experiment_ID]=A494)))</f>
        <v xml:space="preserve"> | </v>
      </c>
      <c r="DQ494" cm="1">
        <f t="array" ref="DQ494">TRANSPOSE(_xlfn._xlws.SORT(_xlfn._xlws.FILTER(environModifications[environmental_modif_lev],environModifications[experiment_ID]=A494)))</f>
        <v>0</v>
      </c>
    </row>
    <row r="495" spans="2:121" x14ac:dyDescent="0.45">
      <c r="B495" t="str" cm="1">
        <f t="array" ref="B495">TRANSPOSE(_xlfn._xlws.SORT(_xlfn._xlws.FILTER(environModifications[environmental_modif_lev]&amp;" | "&amp;environModifications[environ_modif_name],environModifications[experiment_ID]=A495)))</f>
        <v xml:space="preserve"> | </v>
      </c>
      <c r="DQ495" cm="1">
        <f t="array" ref="DQ495">TRANSPOSE(_xlfn._xlws.SORT(_xlfn._xlws.FILTER(environModifications[environmental_modif_lev],environModifications[experiment_ID]=A495)))</f>
        <v>0</v>
      </c>
    </row>
    <row r="496" spans="2:121" x14ac:dyDescent="0.45">
      <c r="B496" t="str" cm="1">
        <f t="array" ref="B496">TRANSPOSE(_xlfn._xlws.SORT(_xlfn._xlws.FILTER(environModifications[environmental_modif_lev]&amp;" | "&amp;environModifications[environ_modif_name],environModifications[experiment_ID]=A496)))</f>
        <v xml:space="preserve"> | </v>
      </c>
      <c r="DQ496" cm="1">
        <f t="array" ref="DQ496">TRANSPOSE(_xlfn._xlws.SORT(_xlfn._xlws.FILTER(environModifications[environmental_modif_lev],environModifications[experiment_ID]=A496)))</f>
        <v>0</v>
      </c>
    </row>
    <row r="497" spans="2:121" x14ac:dyDescent="0.45">
      <c r="B497" t="str" cm="1">
        <f t="array" ref="B497">TRANSPOSE(_xlfn._xlws.SORT(_xlfn._xlws.FILTER(environModifications[environmental_modif_lev]&amp;" | "&amp;environModifications[environ_modif_name],environModifications[experiment_ID]=A497)))</f>
        <v xml:space="preserve"> | </v>
      </c>
      <c r="DQ497" cm="1">
        <f t="array" ref="DQ497">TRANSPOSE(_xlfn._xlws.SORT(_xlfn._xlws.FILTER(environModifications[environmental_modif_lev],environModifications[experiment_ID]=A497)))</f>
        <v>0</v>
      </c>
    </row>
    <row r="498" spans="2:121" x14ac:dyDescent="0.45">
      <c r="B498" t="str" cm="1">
        <f t="array" ref="B498">TRANSPOSE(_xlfn._xlws.SORT(_xlfn._xlws.FILTER(environModifications[environmental_modif_lev]&amp;" | "&amp;environModifications[environ_modif_name],environModifications[experiment_ID]=A498)))</f>
        <v xml:space="preserve"> | </v>
      </c>
      <c r="DQ498" cm="1">
        <f t="array" ref="DQ498">TRANSPOSE(_xlfn._xlws.SORT(_xlfn._xlws.FILTER(environModifications[environmental_modif_lev],environModifications[experiment_ID]=A498)))</f>
        <v>0</v>
      </c>
    </row>
    <row r="499" spans="2:121" x14ac:dyDescent="0.45">
      <c r="B499" t="str" cm="1">
        <f t="array" ref="B499">TRANSPOSE(_xlfn._xlws.SORT(_xlfn._xlws.FILTER(environModifications[environmental_modif_lev]&amp;" | "&amp;environModifications[environ_modif_name],environModifications[experiment_ID]=A499)))</f>
        <v xml:space="preserve"> | </v>
      </c>
      <c r="DQ499" cm="1">
        <f t="array" ref="DQ499">TRANSPOSE(_xlfn._xlws.SORT(_xlfn._xlws.FILTER(environModifications[environmental_modif_lev],environModifications[experiment_ID]=A499)))</f>
        <v>0</v>
      </c>
    </row>
    <row r="500" spans="2:121" s="108" customFormat="1" x14ac:dyDescent="0.45">
      <c r="B500" s="108" t="str" cm="1">
        <f t="array" ref="B500">TRANSPOSE(_xlfn._xlws.SORT(_xlfn._xlws.FILTER(environModifications[environmental_modif_lev]&amp;" | "&amp;environModifications[environ_modif_name],environModifications[experiment_ID]=A500)))</f>
        <v xml:space="preserve"> | </v>
      </c>
      <c r="DQ500" s="126" cm="1">
        <f t="array" ref="DQ500">TRANSPOSE(_xlfn._xlws.SORT(_xlfn._xlws.FILTER(environModifications[environmental_modif_lev],environModifications[experiment_ID]=A500)))</f>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7">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45">
      <c r="A3" t="str">
        <v>NAWW8801</v>
      </c>
      <c r="B3" t="str" cm="1">
        <f t="array" ref="B3:C3">TRANSPOSE(_xlfn._xlws.SORT(_xlfn._xlws.FILTER(plantings[planting_level]&amp;" | "&amp;plantings[planting_level_name],plantings[experiment_ID]=A3)))</f>
        <v>1 | wheat sowing</v>
      </c>
      <c r="C3" t="str">
        <v>2 | wheat sowing</v>
      </c>
    </row>
    <row r="4" spans="1:9" x14ac:dyDescent="0.45">
      <c r="A4" t="str">
        <v>WPWA9401</v>
      </c>
      <c r="B4" t="str" cm="1">
        <f t="array" ref="B4">TRANSPOSE(_xlfn._xlws.SORT(_xlfn._xlws.FILTER(plantings[planting_level]&amp;" | "&amp;plantings[planting_level_name],plantings[experiment_ID]=A4)))</f>
        <v>1 | wheat(Spear) sowing</v>
      </c>
    </row>
    <row r="5" spans="1:9" x14ac:dyDescent="0.45">
      <c r="A5" t="str">
        <v>WPWA9501</v>
      </c>
      <c r="B5" t="str" cm="1">
        <f t="array" ref="B5">TRANSPOSE(_xlfn._xlws.SORT(_xlfn._xlws.FILTER(plantings[planting_level]&amp;" | "&amp;plantings[planting_level_name],plantings[experiment_ID]=A5)))</f>
        <v>1 | wheat(Dagger) sowing</v>
      </c>
    </row>
    <row r="6" spans="1:9" x14ac:dyDescent="0.45">
      <c r="A6" t="str">
        <v>WULL7701</v>
      </c>
      <c r="B6" t="str" cm="1">
        <f t="array" ref="B6:H6">TRANSPOSE(_xlfn._xlws.SORT(_xlfn._xlws.FILTER(plantings[planting_level]&amp;" | "&amp;plantings[planting_level_name],plantings[experiment_ID]=A6)))</f>
        <v>1 | Winter wheat 5 plants/m2</v>
      </c>
      <c r="C6" t="str">
        <v>2 | Winter wheat 25 plants/m2</v>
      </c>
      <c r="D6" t="str">
        <v>3 | Winter wheat 50 plants/m2</v>
      </c>
      <c r="E6" t="str">
        <v>4 | Winter wheat 100 plants/m2</v>
      </c>
      <c r="F6" t="str">
        <v>5 | Winter wheat 200 plants/m2</v>
      </c>
      <c r="G6" t="str">
        <v>6 | Winter wheat 400 plants/m2</v>
      </c>
      <c r="H6" t="str">
        <v>7 | Winter wheat 800 plants/m2</v>
      </c>
    </row>
    <row r="7" spans="1:9" x14ac:dyDescent="0.45">
      <c r="A7" t="str">
        <v>WULL7702</v>
      </c>
      <c r="B7" t="str" cm="1">
        <f t="array" ref="B7">TRANSPOSE(_xlfn._xlws.SORT(_xlfn._xlws.FILTER(plantings[planting_level]&amp;" | "&amp;plantings[planting_level_name],plantings[experiment_ID]=A7)))</f>
        <v>1 | Wheat sowing</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S500"/>
  <sheetViews>
    <sheetView workbookViewId="0"/>
  </sheetViews>
  <sheetFormatPr defaultRowHeight="14.25" x14ac:dyDescent="0.45"/>
  <cols>
    <col min="1" max="2" width="10.59765625" customWidth="1"/>
    <col min="3" max="200" width="3.1328125" customWidth="1"/>
    <col min="16383" max="16383" width="8.73046875" customWidth="1"/>
  </cols>
  <sheetData>
    <row r="1" spans="1:123" s="124" customFormat="1" x14ac:dyDescent="0.45">
      <c r="A1" s="123" t="s">
        <v>1672</v>
      </c>
      <c r="I1" s="125" t="s">
        <v>7536</v>
      </c>
    </row>
    <row r="2" spans="1:123" x14ac:dyDescent="0.45">
      <c r="A2" t="str" cm="1">
        <f t="array" ref="A2:A8">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3" x14ac:dyDescent="0.4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3" x14ac:dyDescent="0.45">
      <c r="A4" t="str">
        <v>NAWW8801</v>
      </c>
      <c r="B4" t="str" cm="1">
        <f t="array" ref="B4:D4">TRANSPOSE(_xlfn._xlws.SORT(_xlfn._xlws.FILTER(irrigation[irrigation_level]&amp;" | "&amp;irrigation[irrigation_level_name],irrigation[experiment_ID]=A4)))</f>
        <v>1 | dryland (rainfed)</v>
      </c>
      <c r="C4" t="str">
        <v>2 | half irrigation</v>
      </c>
      <c r="D4" t="str">
        <v>3 | well-watered condition</v>
      </c>
      <c r="DQ4" cm="1">
        <f t="array" ref="DQ4:DS4">TRANSPOSE(_xlfn._xlws.SORT(_xlfn._xlws.FILTER(irrigation[irrigation_level],irrigation[experiment_ID]=A4)))</f>
        <v>1</v>
      </c>
      <c r="DR4">
        <v>2</v>
      </c>
      <c r="DS4">
        <v>3</v>
      </c>
    </row>
    <row r="5" spans="1:123" x14ac:dyDescent="0.45">
      <c r="A5" t="str">
        <v>WPWA9401</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3" x14ac:dyDescent="0.45">
      <c r="A6" t="str">
        <v>WPWA9501</v>
      </c>
      <c r="B6" t="str" cm="1">
        <f t="array" ref="B6">TRANSPOSE(_xlfn._xlws.SORT(_xlfn._xlws.FILTER(irrigation[irrigation_level]&amp;" | "&amp;irrigation[irrigation_level_name],irrigation[experiment_ID]=A6)))</f>
        <v>1 | Rainfed</v>
      </c>
      <c r="DQ6" cm="1">
        <f t="array" ref="DQ6">TRANSPOSE(_xlfn._xlws.SORT(_xlfn._xlws.FILTER(irrigation[irrigation_level],irrigation[experiment_ID]=A6)))</f>
        <v>1</v>
      </c>
    </row>
    <row r="7" spans="1:123" x14ac:dyDescent="0.45">
      <c r="A7" t="str">
        <v>WULL7701</v>
      </c>
      <c r="B7" t="str" cm="1">
        <f t="array" ref="B7">TRANSPOSE(_xlfn._xlws.SORT(_xlfn._xlws.FILTER(irrigation[irrigation_level]&amp;" | "&amp;irrigation[irrigation_level_name],irrigation[experiment_ID]=A7)))</f>
        <v>1 | Rainfed</v>
      </c>
      <c r="DQ7" cm="1">
        <f t="array" ref="DQ7">TRANSPOSE(_xlfn._xlws.SORT(_xlfn._xlws.FILTER(irrigation[irrigation_level],irrigation[experiment_ID]=A7)))</f>
        <v>1</v>
      </c>
    </row>
    <row r="8" spans="1:123" x14ac:dyDescent="0.45">
      <c r="A8" t="str">
        <v>WULL7702</v>
      </c>
      <c r="B8" t="str" cm="1">
        <f t="array" ref="B8">TRANSPOSE(_xlfn._xlws.SORT(_xlfn._xlws.FILTER(irrigation[irrigation_level]&amp;" | "&amp;irrigation[irrigation_level_name],irrigation[experiment_ID]=A8)))</f>
        <v>1 | Rainfed</v>
      </c>
      <c r="DQ8" cm="1">
        <f t="array" ref="DQ8">TRANSPOSE(_xlfn._xlws.SORT(_xlfn._xlws.FILTER(irrigation[irrigation_level],irrigation[experiment_ID]=A8)))</f>
        <v>1</v>
      </c>
    </row>
    <row r="9" spans="1:123"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3"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3"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3"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3"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3"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3"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3"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2047</v>
      </c>
      <c r="I1" s="125" t="s">
        <v>7536</v>
      </c>
    </row>
    <row r="2" spans="1:121" x14ac:dyDescent="0.4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4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4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4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4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4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4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4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4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4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4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4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4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4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4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4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4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4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4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4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4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4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4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4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4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4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4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4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4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4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4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4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4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4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4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4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4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4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4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4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4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4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4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4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4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4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4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4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4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4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4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4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4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4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4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4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4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4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4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4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4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4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4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4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4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4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4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4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4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4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4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4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4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4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4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4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4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4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4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4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4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4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4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4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4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4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4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4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4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4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4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4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4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4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4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4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4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4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4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4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4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4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4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4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4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4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4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4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4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4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4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4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4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4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4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4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4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4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4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4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4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4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4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4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4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4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4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4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4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4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4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4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4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4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4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4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4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4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4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4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4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4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4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4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4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4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4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4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4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4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4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4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4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4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4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4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4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4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4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4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4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4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4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4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4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4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4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4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4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4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4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4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4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4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4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4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4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4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4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4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4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4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4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4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4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4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4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4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4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4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4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4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4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4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4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4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4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4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4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4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4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4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4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4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4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4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4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4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4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4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4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4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4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4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4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4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4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4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4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4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4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4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4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4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4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4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4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4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4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4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4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4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4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4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4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4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4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4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4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4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4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4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4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4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4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4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4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4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4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4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4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4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4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4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4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4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4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4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4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4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4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4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4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4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4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4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4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4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4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4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4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4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4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4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4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4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4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4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4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4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4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4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4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4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4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4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4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4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4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4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4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4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4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4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4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4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4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4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4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4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4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4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4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4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4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4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4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4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4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4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4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4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4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4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4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4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4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4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4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4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4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4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4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4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4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4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4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4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4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4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4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4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4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4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4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4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4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4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4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4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4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4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4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4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4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4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4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4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4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4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4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4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4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4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4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4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4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4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4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4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4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4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4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4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4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4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4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4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4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4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4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4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4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4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4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4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4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4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4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4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4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4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4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4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4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4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4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4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4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4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4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4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4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4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4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4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4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4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4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4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4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4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4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4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4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4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4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4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4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4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4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4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4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4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4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4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4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4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4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4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4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4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4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4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4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4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4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4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4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4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4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4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4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4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4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4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4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4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4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4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4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4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4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4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4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4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4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4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4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4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4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4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4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4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4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4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4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4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4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4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4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4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4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4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4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4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4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4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4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4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4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4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4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4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4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4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4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4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4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4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4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4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4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4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4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4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4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4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4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4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4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4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4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4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4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4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4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4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4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25" x14ac:dyDescent="0.45"/>
  <cols>
    <col min="1" max="2" width="10.59765625" customWidth="1"/>
    <col min="3" max="200" width="3.1328125" customWidth="1"/>
    <col min="16383" max="16383" width="8.73046875" customWidth="1"/>
  </cols>
  <sheetData>
    <row r="1" spans="1:124" s="124" customFormat="1" x14ac:dyDescent="0.45">
      <c r="A1" s="123" t="s">
        <v>1669</v>
      </c>
      <c r="I1" s="125" t="s">
        <v>7536</v>
      </c>
    </row>
    <row r="2" spans="1:124" x14ac:dyDescent="0.45">
      <c r="A2" t="str" cm="1">
        <f t="array" ref="A2:A7">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4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45">
      <c r="A4" t="str">
        <v>NAWW8801</v>
      </c>
      <c r="B4" t="str" cm="1">
        <f t="array" ref="B4:E4">TRANSPOSE(_xlfn._xlws.SORT(_xlfn._xlws.FILTER(fertilizers[fertilizer_level]&amp;" | "&amp;fertilizers[fertilizer_level_name],fertilizers[experiment_ID]=A4)))</f>
        <v>1 | lowest level</v>
      </c>
      <c r="C4" t="str">
        <v>2 | low-intermediate</v>
      </c>
      <c r="D4" t="str">
        <v>3 | high-intermediate</v>
      </c>
      <c r="E4" t="str">
        <v>4 | high level</v>
      </c>
      <c r="DQ4" cm="1">
        <f t="array" ref="DQ4:DT4">TRANSPOSE(_xlfn._xlws.SORT(_xlfn._xlws.FILTER(fertilizers[fertilizer_level],fertilizers[experiment_ID]=A4)))</f>
        <v>1</v>
      </c>
      <c r="DR4">
        <v>2</v>
      </c>
      <c r="DS4">
        <v>3</v>
      </c>
      <c r="DT4">
        <v>4</v>
      </c>
    </row>
    <row r="5" spans="1:124" x14ac:dyDescent="0.45">
      <c r="A5" t="str">
        <v>WPWA9501</v>
      </c>
      <c r="B5" t="str" cm="1">
        <f t="array" ref="B5">TRANSPOSE(_xlfn._xlws.SORT(_xlfn._xlws.FILTER(fertilizers[fertilizer_level]&amp;" | "&amp;fertilizers[fertilizer_level_name],fertilizers[experiment_ID]=A5)))</f>
        <v>1 | Nitrogen fertilization</v>
      </c>
      <c r="DQ5" cm="1">
        <f t="array" ref="DQ5">TRANSPOSE(_xlfn._xlws.SORT(_xlfn._xlws.FILTER(fertilizers[fertilizer_level],fertilizers[experiment_ID]=A5)))</f>
        <v>1</v>
      </c>
    </row>
    <row r="6" spans="1:124" x14ac:dyDescent="0.45">
      <c r="A6" t="str">
        <v>WULL7701</v>
      </c>
      <c r="B6" t="str" cm="1">
        <f t="array" ref="B6">TRANSPOSE(_xlfn._xlws.SORT(_xlfn._xlws.FILTER(fertilizers[fertilizer_level]&amp;" | "&amp;fertilizers[fertilizer_level_name],fertilizers[experiment_ID]=A6)))</f>
        <v>1 | No mineral deficiency (no detail)</v>
      </c>
      <c r="DQ6" cm="1">
        <f t="array" ref="DQ6">TRANSPOSE(_xlfn._xlws.SORT(_xlfn._xlws.FILTER(fertilizers[fertilizer_level],fertilizers[experiment_ID]=A6)))</f>
        <v>1</v>
      </c>
    </row>
    <row r="7" spans="1:124" x14ac:dyDescent="0.45">
      <c r="A7" t="str">
        <v>WULL7702</v>
      </c>
      <c r="B7" t="str" cm="1">
        <f t="array" ref="B7:E7">TRANSPOSE(_xlfn._xlws.SORT(_xlfn._xlws.FILTER(fertilizers[fertilizer_level]&amp;" | "&amp;fertilizers[fertilizer_level_name],fertilizers[experiment_ID]=A7)))</f>
        <v>1 | Base Fertilizer</v>
      </c>
      <c r="C7" t="str">
        <v>2 | Early nitrogen fertilizer</v>
      </c>
      <c r="D7" t="str">
        <v>3 | Late nitrogen fertilizer</v>
      </c>
      <c r="E7" t="str">
        <v>4 | Early+late nitrogen fertilizer</v>
      </c>
      <c r="DQ7" cm="1">
        <f t="array" ref="DQ7:DT7">TRANSPOSE(_xlfn._xlws.SORT(_xlfn._xlws.FILTER(fertilizers[fertilizer_level],fertilizers[experiment_ID]=A7)))</f>
        <v>1</v>
      </c>
      <c r="DR7">
        <v>2</v>
      </c>
      <c r="DS7">
        <v>3</v>
      </c>
      <c r="DT7">
        <v>4</v>
      </c>
    </row>
    <row r="8" spans="1:124"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2046</v>
      </c>
      <c r="I1" s="125" t="s">
        <v>7536</v>
      </c>
    </row>
    <row r="2" spans="1:122" x14ac:dyDescent="0.45">
      <c r="A2" t="str" cm="1">
        <f t="array" ref="A2:A6">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4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45">
      <c r="A4" t="str">
        <v>NAWW8801</v>
      </c>
      <c r="B4" t="str" cm="1">
        <f t="array" ref="B4">TRANSPOSE(_xlfn._xlws.SORT(_xlfn._xlws.FILTER(chemicals[chemical_applic_level]&amp;" | "&amp;chemicals[chemical_applic_name],chemicals[experiment_ID]=A4)))</f>
        <v>1 | Herbicides+pesticidies</v>
      </c>
      <c r="DQ4" cm="1">
        <f t="array" ref="DQ4">TRANSPOSE(_xlfn._xlws.SORT(_xlfn._xlws.FILTER(chemicals[chemical_applic_level],chemicals[experiment_ID]=A4)))</f>
        <v>1</v>
      </c>
    </row>
    <row r="5" spans="1:122" x14ac:dyDescent="0.45">
      <c r="A5" t="str">
        <v>WULL7701</v>
      </c>
      <c r="B5" t="str" cm="1">
        <f t="array" ref="B5">TRANSPOSE(_xlfn._xlws.SORT(_xlfn._xlws.FILTER(chemicals[chemical_applic_level]&amp;" | "&amp;chemicals[chemical_applic_name],chemicals[experiment_ID]=A5)))</f>
        <v>1 | No disease (no detail)</v>
      </c>
      <c r="DQ5" cm="1">
        <f t="array" ref="DQ5">TRANSPOSE(_xlfn._xlws.SORT(_xlfn._xlws.FILTER(chemicals[chemical_applic_level],chemicals[experiment_ID]=A5)))</f>
        <v>1</v>
      </c>
    </row>
    <row r="6" spans="1:122" x14ac:dyDescent="0.45">
      <c r="A6" t="str">
        <v>WULL7702</v>
      </c>
      <c r="B6" t="str" cm="1">
        <f t="array" ref="B6">TRANSPOSE(_xlfn._xlws.SORT(_xlfn._xlws.FILTER(chemicals[chemical_applic_level]&amp;" | "&amp;chemicals[chemical_applic_name],chemicals[experiment_ID]=A6)))</f>
        <v>1 | Fungicide + insecticide</v>
      </c>
      <c r="DQ6" cm="1">
        <f t="array" ref="DQ6">TRANSPOSE(_xlfn._xlws.SORT(_xlfn._xlws.FILTER(chemicals[chemical_applic_level],chemicals[experiment_ID]=A6)))</f>
        <v>1</v>
      </c>
    </row>
    <row r="7" spans="1:122"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H500"/>
  <sheetViews>
    <sheetView workbookViewId="0"/>
  </sheetViews>
  <sheetFormatPr defaultRowHeight="14.25" x14ac:dyDescent="0.45"/>
  <cols>
    <col min="1" max="2" width="10.59765625" customWidth="1"/>
    <col min="3" max="200" width="3.1328125" customWidth="1"/>
    <col min="16383" max="16383" width="8.73046875" customWidth="1"/>
  </cols>
  <sheetData>
    <row r="1" spans="1:138" s="124" customFormat="1" x14ac:dyDescent="0.45">
      <c r="A1" s="123" t="s">
        <v>1670</v>
      </c>
      <c r="I1" s="125" t="s">
        <v>7536</v>
      </c>
    </row>
    <row r="2" spans="1:138" x14ac:dyDescent="0.45">
      <c r="A2" t="str" cm="1">
        <f t="array" ref="A2:A6">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38" x14ac:dyDescent="0.4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38" x14ac:dyDescent="0.45">
      <c r="A4" t="str">
        <v>NAWW8801</v>
      </c>
      <c r="B4" t="str" cm="1">
        <f t="array" ref="B4:S4">TRANSPOSE(_xlfn._xlws.SORT(_xlfn._xlws.FILTER(harvest[harvest_operations_level]&amp;" | "&amp;harvest[harvest_ops_level_name],harvest[experiment_ID]=A4)))</f>
        <v>1 | final harvest</v>
      </c>
      <c r="C4" t="str">
        <v>10 | final harvest</v>
      </c>
      <c r="D4" t="str">
        <v>11 | final harvest</v>
      </c>
      <c r="E4" t="str">
        <v>12 | final harvest</v>
      </c>
      <c r="F4" t="str">
        <v>13 | final harvest</v>
      </c>
      <c r="G4" t="str">
        <v>14 | final harvest</v>
      </c>
      <c r="H4" t="str">
        <v>15 | final harvest</v>
      </c>
      <c r="I4" t="str">
        <v>16 | final harvest</v>
      </c>
      <c r="J4" t="str">
        <v>17 | final harvest</v>
      </c>
      <c r="K4" t="str">
        <v>18 | final harvest</v>
      </c>
      <c r="L4" t="str">
        <v>2 | final harvest</v>
      </c>
      <c r="M4" t="str">
        <v>3 | final harvest</v>
      </c>
      <c r="N4" t="str">
        <v>4 | final harvest</v>
      </c>
      <c r="O4" t="str">
        <v>5 | final harvest</v>
      </c>
      <c r="P4" t="str">
        <v>6 | final harvest</v>
      </c>
      <c r="Q4" t="str">
        <v>7 | final harvest</v>
      </c>
      <c r="R4" t="str">
        <v>8 | final harvest</v>
      </c>
      <c r="S4" t="str">
        <v>9 | final harvest</v>
      </c>
      <c r="DQ4" cm="1">
        <f t="array" ref="DQ4:EH4">TRANSPOSE(_xlfn._xlws.SORT(_xlfn._xlws.FILTER(harvest[harvest_operations_level],harvest[experiment_ID]=A4)))</f>
        <v>1</v>
      </c>
      <c r="DR4">
        <v>2</v>
      </c>
      <c r="DS4">
        <v>3</v>
      </c>
      <c r="DT4">
        <v>4</v>
      </c>
      <c r="DU4">
        <v>5</v>
      </c>
      <c r="DV4">
        <v>6</v>
      </c>
      <c r="DW4">
        <v>7</v>
      </c>
      <c r="DX4">
        <v>8</v>
      </c>
      <c r="DY4">
        <v>9</v>
      </c>
      <c r="DZ4">
        <v>10</v>
      </c>
      <c r="EA4">
        <v>11</v>
      </c>
      <c r="EB4">
        <v>12</v>
      </c>
      <c r="EC4">
        <v>13</v>
      </c>
      <c r="ED4">
        <v>14</v>
      </c>
      <c r="EE4">
        <v>15</v>
      </c>
      <c r="EF4">
        <v>16</v>
      </c>
      <c r="EG4">
        <v>17</v>
      </c>
      <c r="EH4">
        <v>18</v>
      </c>
    </row>
    <row r="5" spans="1:138" x14ac:dyDescent="0.45">
      <c r="A5" t="str">
        <v>WULL7701</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38" x14ac:dyDescent="0.45">
      <c r="A6" t="str">
        <v>WULL7702</v>
      </c>
      <c r="B6" t="str" cm="1">
        <f t="array" ref="B6">TRANSPOSE(_xlfn._xlws.SORT(_xlfn._xlws.FILTER(harvest[harvest_operations_level]&amp;" | "&amp;harvest[harvest_ops_level_name],harvest[experiment_ID]=A6)))</f>
        <v>1 | Main harvest</v>
      </c>
      <c r="DQ6" cm="1">
        <f t="array" ref="DQ6">TRANSPOSE(_xlfn._xlws.SORT(_xlfn._xlws.FILTER(harvest[harvest_operations_level],harvest[experiment_ID]=A6)))</f>
        <v>1</v>
      </c>
    </row>
    <row r="7" spans="1:138" x14ac:dyDescent="0.4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38" x14ac:dyDescent="0.4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38" x14ac:dyDescent="0.4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8" x14ac:dyDescent="0.4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8" x14ac:dyDescent="0.4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8" x14ac:dyDescent="0.4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8" x14ac:dyDescent="0.4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8" x14ac:dyDescent="0.4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8" x14ac:dyDescent="0.4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8" x14ac:dyDescent="0.4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4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4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4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4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4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4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4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4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4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4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4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4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4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4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4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4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4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4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4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4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4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4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4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4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4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4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4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4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4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4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4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4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4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4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4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4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4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4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4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4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4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4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4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4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4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4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4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4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4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4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4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4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4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4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4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4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4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4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4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4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4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4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4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4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4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4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4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4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4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4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4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4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4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4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4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4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4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4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4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4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4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4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4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4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4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4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4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4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4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4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4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4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4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4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4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4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4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4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4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4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4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4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4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4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4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4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4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4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4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4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4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4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4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4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4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4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4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4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4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4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4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4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4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4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4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4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4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4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4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4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4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4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4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4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4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4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4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4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4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4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4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4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4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4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4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4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4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4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4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4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4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4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4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4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4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4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4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4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4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4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4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4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4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4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4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4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4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4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4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4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4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4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4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4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4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4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4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4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4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4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4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4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4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4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4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4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4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4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4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4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4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4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4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4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4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4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4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4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4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4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4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4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4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4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4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4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4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4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4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4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4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4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4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4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4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4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4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4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4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4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4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4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4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4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4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4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4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4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4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4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4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4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4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4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4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4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4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4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4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4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4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4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4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4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4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4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4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4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4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4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4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4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4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4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4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4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4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4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4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4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4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4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4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4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4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4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4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4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4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4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4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4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4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4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4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4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4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4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4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4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4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4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4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4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4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4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4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4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4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4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4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4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4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4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4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4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4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4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4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4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4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4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4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4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4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4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4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4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4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4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4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4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4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4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4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4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4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4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4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4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4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4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4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4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4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4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4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4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4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4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4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4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4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4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4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4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4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4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4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4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4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4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4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4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4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4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4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4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4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4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4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4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4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4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4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4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4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4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4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4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4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4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4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4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4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4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4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4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4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4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4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4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4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4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4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4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4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4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4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4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4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4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4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4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4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4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4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4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4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4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4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4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4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4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4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4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4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4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4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4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4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4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4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4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4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4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4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4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4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4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4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4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4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4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4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4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4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4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4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4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4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4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4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4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4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4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4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4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4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4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4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4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4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4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4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4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4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4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4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4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4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4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4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4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4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4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4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4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4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4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4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4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4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4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4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4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4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4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4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4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4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4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4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4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4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4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4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4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4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4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4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4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4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4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4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4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4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4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4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4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4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4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4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4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11" s="124" customFormat="1" x14ac:dyDescent="0.45">
      <c r="A1" s="123" t="s">
        <v>7719</v>
      </c>
      <c r="I1" s="125"/>
    </row>
    <row r="2" spans="1:11" x14ac:dyDescent="0.45">
      <c r="A2" t="str" cm="1">
        <f t="array" ref="A2:A5">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45">
      <c r="A3" t="str">
        <v>NAWW8801</v>
      </c>
      <c r="B3" cm="1">
        <f t="array" ref="B3">TRANSPOSE(_xlfn._xlws.SORT(_xlfn._xlws.FILTER(obsDataLinks[observ_treat_ID],obsDataLinks[experiment_ID]=A3)))</f>
        <v>0</v>
      </c>
    </row>
    <row r="4" spans="1:11" x14ac:dyDescent="0.45">
      <c r="A4" t="str">
        <v>WULL7701</v>
      </c>
      <c r="B4" t="str" cm="1">
        <f t="array" ref="B4:H4">TRANSPOSE(_xlfn._xlws.SORT(_xlfn._xlws.FILTER(obsDataLinks[observ_treat_ID],obsDataLinks[experiment_ID]=A4)))</f>
        <v>WULL7701_1_1</v>
      </c>
      <c r="C4" t="str">
        <v>WULL7701_2_1</v>
      </c>
      <c r="D4" t="str">
        <v>WULL7701_3_1</v>
      </c>
      <c r="E4" t="str">
        <v>WULL7701_4_1</v>
      </c>
      <c r="F4" t="str">
        <v>WULL7701_5_1</v>
      </c>
      <c r="G4" t="str">
        <v>WULL7701_6_1</v>
      </c>
      <c r="H4" t="str">
        <v>WULL7701_7_1</v>
      </c>
    </row>
    <row r="5" spans="1:11" x14ac:dyDescent="0.45">
      <c r="A5" t="str">
        <v>WULL7702</v>
      </c>
      <c r="B5" t="str" cm="1">
        <f t="array" ref="B5:H5">TRANSPOSE(_xlfn._xlws.SORT(_xlfn._xlws.FILTER(obsDataLinks[observ_treat_ID],obsDataLinks[experiment_ID]=A5)))</f>
        <v>WULL7702_1_1</v>
      </c>
      <c r="C5" t="str">
        <v>WULL7702_2_1</v>
      </c>
      <c r="D5" t="str">
        <v>WULL7702_3_1</v>
      </c>
      <c r="E5" t="str">
        <v>WULL7702_4_1</v>
      </c>
      <c r="F5" t="str">
        <v>WULL7702_5_1</v>
      </c>
      <c r="G5" t="str">
        <v>WULL7702_6_1</v>
      </c>
      <c r="H5" t="str">
        <v>WULL7702_7_1</v>
      </c>
    </row>
    <row r="6" spans="1:11" x14ac:dyDescent="0.45">
      <c r="B6" cm="1">
        <f t="array" ref="B6">TRANSPOSE(_xlfn._xlws.SORT(_xlfn._xlws.FILTER(obsDataLinks[observ_treat_ID],obsDataLinks[experiment_ID]=A6)))</f>
        <v>0</v>
      </c>
    </row>
    <row r="7" spans="1:11" x14ac:dyDescent="0.45">
      <c r="B7" cm="1">
        <f t="array" ref="B7">TRANSPOSE(_xlfn._xlws.SORT(_xlfn._xlws.FILTER(obsDataLinks[observ_treat_ID],obsDataLinks[experiment_ID]=A7)))</f>
        <v>0</v>
      </c>
    </row>
    <row r="8" spans="1:11" x14ac:dyDescent="0.45">
      <c r="B8" cm="1">
        <f t="array" ref="B8">TRANSPOSE(_xlfn._xlws.SORT(_xlfn._xlws.FILTER(obsDataLinks[observ_treat_ID],obsDataLinks[experiment_ID]=A8)))</f>
        <v>0</v>
      </c>
    </row>
    <row r="9" spans="1:11" x14ac:dyDescent="0.45">
      <c r="B9" cm="1">
        <f t="array" ref="B9">TRANSPOSE(_xlfn._xlws.SORT(_xlfn._xlws.FILTER(obsDataLinks[observ_treat_ID],obsDataLinks[experiment_ID]=A9)))</f>
        <v>0</v>
      </c>
    </row>
    <row r="10" spans="1:11" x14ac:dyDescent="0.45">
      <c r="B10" cm="1">
        <f t="array" ref="B10">TRANSPOSE(_xlfn._xlws.SORT(_xlfn._xlws.FILTER(obsDataLinks[observ_treat_ID],obsDataLinks[experiment_ID]=A10)))</f>
        <v>0</v>
      </c>
    </row>
    <row r="11" spans="1:11" x14ac:dyDescent="0.45">
      <c r="B11" cm="1">
        <f t="array" ref="B11">TRANSPOSE(_xlfn._xlws.SORT(_xlfn._xlws.FILTER(obsDataLinks[observ_treat_ID],obsDataLinks[experiment_ID]=A11)))</f>
        <v>0</v>
      </c>
    </row>
    <row r="12" spans="1:11" x14ac:dyDescent="0.45">
      <c r="B12" cm="1">
        <f t="array" ref="B12">TRANSPOSE(_xlfn._xlws.SORT(_xlfn._xlws.FILTER(obsDataLinks[observ_treat_ID],obsDataLinks[experiment_ID]=A12)))</f>
        <v>0</v>
      </c>
    </row>
    <row r="13" spans="1:11" x14ac:dyDescent="0.45">
      <c r="B13" cm="1">
        <f t="array" ref="B13">TRANSPOSE(_xlfn._xlws.SORT(_xlfn._xlws.FILTER(obsDataLinks[observ_treat_ID],obsDataLinks[experiment_ID]=A13)))</f>
        <v>0</v>
      </c>
    </row>
    <row r="14" spans="1:11" x14ac:dyDescent="0.45">
      <c r="B14" cm="1">
        <f t="array" ref="B14">TRANSPOSE(_xlfn._xlws.SORT(_xlfn._xlws.FILTER(obsDataLinks[observ_treat_ID],obsDataLinks[experiment_ID]=A14)))</f>
        <v>0</v>
      </c>
    </row>
    <row r="15" spans="1:11" x14ac:dyDescent="0.45">
      <c r="B15" cm="1">
        <f t="array" ref="B15">TRANSPOSE(_xlfn._xlws.SORT(_xlfn._xlws.FILTER(obsDataLinks[observ_treat_ID],obsDataLinks[experiment_ID]=A15)))</f>
        <v>0</v>
      </c>
    </row>
    <row r="16" spans="1:11" x14ac:dyDescent="0.45">
      <c r="B16" cm="1">
        <f t="array" ref="B16">TRANSPOSE(_xlfn._xlws.SORT(_xlfn._xlws.FILTER(obsDataLinks[observ_treat_ID],obsDataLinks[experiment_ID]=A16)))</f>
        <v>0</v>
      </c>
    </row>
    <row r="17" spans="2:2" x14ac:dyDescent="0.45">
      <c r="B17" cm="1">
        <f t="array" ref="B17">TRANSPOSE(_xlfn._xlws.SORT(_xlfn._xlws.FILTER(obsDataLinks[observ_treat_ID],obsDataLinks[experiment_ID]=A17)))</f>
        <v>0</v>
      </c>
    </row>
    <row r="18" spans="2:2" x14ac:dyDescent="0.45">
      <c r="B18" cm="1">
        <f t="array" ref="B18">TRANSPOSE(_xlfn._xlws.SORT(_xlfn._xlws.FILTER(obsDataLinks[observ_treat_ID],obsDataLinks[experiment_ID]=A18)))</f>
        <v>0</v>
      </c>
    </row>
    <row r="19" spans="2:2" x14ac:dyDescent="0.45">
      <c r="B19" cm="1">
        <f t="array" ref="B19">TRANSPOSE(_xlfn._xlws.SORT(_xlfn._xlws.FILTER(obsDataLinks[observ_treat_ID],obsDataLinks[experiment_ID]=A19)))</f>
        <v>0</v>
      </c>
    </row>
    <row r="20" spans="2:2" x14ac:dyDescent="0.45">
      <c r="B20" cm="1">
        <f t="array" ref="B20">TRANSPOSE(_xlfn._xlws.SORT(_xlfn._xlws.FILTER(obsDataLinks[observ_treat_ID],obsDataLinks[experiment_ID]=A20)))</f>
        <v>0</v>
      </c>
    </row>
    <row r="21" spans="2:2" x14ac:dyDescent="0.45">
      <c r="B21" cm="1">
        <f t="array" ref="B21">TRANSPOSE(_xlfn._xlws.SORT(_xlfn._xlws.FILTER(obsDataLinks[observ_treat_ID],obsDataLinks[experiment_ID]=A21)))</f>
        <v>0</v>
      </c>
    </row>
    <row r="22" spans="2:2" x14ac:dyDescent="0.45">
      <c r="B22" cm="1">
        <f t="array" ref="B22">TRANSPOSE(_xlfn._xlws.SORT(_xlfn._xlws.FILTER(obsDataLinks[observ_treat_ID],obsDataLinks[experiment_ID]=A22)))</f>
        <v>0</v>
      </c>
    </row>
    <row r="23" spans="2:2" x14ac:dyDescent="0.45">
      <c r="B23" cm="1">
        <f t="array" ref="B23">TRANSPOSE(_xlfn._xlws.SORT(_xlfn._xlws.FILTER(obsDataLinks[observ_treat_ID],obsDataLinks[experiment_ID]=A23)))</f>
        <v>0</v>
      </c>
    </row>
    <row r="24" spans="2:2" x14ac:dyDescent="0.45">
      <c r="B24" cm="1">
        <f t="array" ref="B24">TRANSPOSE(_xlfn._xlws.SORT(_xlfn._xlws.FILTER(obsDataLinks[observ_treat_ID],obsDataLinks[experiment_ID]=A24)))</f>
        <v>0</v>
      </c>
    </row>
    <row r="25" spans="2:2" x14ac:dyDescent="0.45">
      <c r="B25" cm="1">
        <f t="array" ref="B25">TRANSPOSE(_xlfn._xlws.SORT(_xlfn._xlws.FILTER(obsDataLinks[observ_treat_ID],obsDataLinks[experiment_ID]=A25)))</f>
        <v>0</v>
      </c>
    </row>
    <row r="26" spans="2:2" x14ac:dyDescent="0.45">
      <c r="B26" cm="1">
        <f t="array" ref="B26">TRANSPOSE(_xlfn._xlws.SORT(_xlfn._xlws.FILTER(obsDataLinks[observ_treat_ID],obsDataLinks[experiment_ID]=A26)))</f>
        <v>0</v>
      </c>
    </row>
    <row r="27" spans="2:2" x14ac:dyDescent="0.45">
      <c r="B27" cm="1">
        <f t="array" ref="B27">TRANSPOSE(_xlfn._xlws.SORT(_xlfn._xlws.FILTER(obsDataLinks[observ_treat_ID],obsDataLinks[experiment_ID]=A27)))</f>
        <v>0</v>
      </c>
    </row>
    <row r="28" spans="2:2" x14ac:dyDescent="0.45">
      <c r="B28" cm="1">
        <f t="array" ref="B28">TRANSPOSE(_xlfn._xlws.SORT(_xlfn._xlws.FILTER(obsDataLinks[observ_treat_ID],obsDataLinks[experiment_ID]=A28)))</f>
        <v>0</v>
      </c>
    </row>
    <row r="29" spans="2:2" x14ac:dyDescent="0.45">
      <c r="B29" cm="1">
        <f t="array" ref="B29">TRANSPOSE(_xlfn._xlws.SORT(_xlfn._xlws.FILTER(obsDataLinks[observ_treat_ID],obsDataLinks[experiment_ID]=A29)))</f>
        <v>0</v>
      </c>
    </row>
    <row r="30" spans="2:2" x14ac:dyDescent="0.45">
      <c r="B30" cm="1">
        <f t="array" ref="B30">TRANSPOSE(_xlfn._xlws.SORT(_xlfn._xlws.FILTER(obsDataLinks[observ_treat_ID],obsDataLinks[experiment_ID]=A30)))</f>
        <v>0</v>
      </c>
    </row>
    <row r="31" spans="2:2" x14ac:dyDescent="0.45">
      <c r="B31" cm="1">
        <f t="array" ref="B31">TRANSPOSE(_xlfn._xlws.SORT(_xlfn._xlws.FILTER(obsDataLinks[observ_treat_ID],obsDataLinks[experiment_ID]=A31)))</f>
        <v>0</v>
      </c>
    </row>
    <row r="32" spans="2:2" x14ac:dyDescent="0.45">
      <c r="B32" cm="1">
        <f t="array" ref="B32">TRANSPOSE(_xlfn._xlws.SORT(_xlfn._xlws.FILTER(obsDataLinks[observ_treat_ID],obsDataLinks[experiment_ID]=A32)))</f>
        <v>0</v>
      </c>
    </row>
    <row r="33" spans="2:2" x14ac:dyDescent="0.45">
      <c r="B33" cm="1">
        <f t="array" ref="B33">TRANSPOSE(_xlfn._xlws.SORT(_xlfn._xlws.FILTER(obsDataLinks[observ_treat_ID],obsDataLinks[experiment_ID]=A33)))</f>
        <v>0</v>
      </c>
    </row>
    <row r="34" spans="2:2" x14ac:dyDescent="0.45">
      <c r="B34" cm="1">
        <f t="array" ref="B34">TRANSPOSE(_xlfn._xlws.SORT(_xlfn._xlws.FILTER(obsDataLinks[observ_treat_ID],obsDataLinks[experiment_ID]=A34)))</f>
        <v>0</v>
      </c>
    </row>
    <row r="35" spans="2:2" x14ac:dyDescent="0.45">
      <c r="B35" cm="1">
        <f t="array" ref="B35">TRANSPOSE(_xlfn._xlws.SORT(_xlfn._xlws.FILTER(obsDataLinks[observ_treat_ID],obsDataLinks[experiment_ID]=A35)))</f>
        <v>0</v>
      </c>
    </row>
    <row r="36" spans="2:2" x14ac:dyDescent="0.45">
      <c r="B36" cm="1">
        <f t="array" ref="B36">TRANSPOSE(_xlfn._xlws.SORT(_xlfn._xlws.FILTER(obsDataLinks[observ_treat_ID],obsDataLinks[experiment_ID]=A36)))</f>
        <v>0</v>
      </c>
    </row>
    <row r="37" spans="2:2" x14ac:dyDescent="0.45">
      <c r="B37" cm="1">
        <f t="array" ref="B37">TRANSPOSE(_xlfn._xlws.SORT(_xlfn._xlws.FILTER(obsDataLinks[observ_treat_ID],obsDataLinks[experiment_ID]=A37)))</f>
        <v>0</v>
      </c>
    </row>
    <row r="38" spans="2:2" x14ac:dyDescent="0.45">
      <c r="B38" cm="1">
        <f t="array" ref="B38">TRANSPOSE(_xlfn._xlws.SORT(_xlfn._xlws.FILTER(obsDataLinks[observ_treat_ID],obsDataLinks[experiment_ID]=A38)))</f>
        <v>0</v>
      </c>
    </row>
    <row r="39" spans="2:2" x14ac:dyDescent="0.45">
      <c r="B39" cm="1">
        <f t="array" ref="B39">TRANSPOSE(_xlfn._xlws.SORT(_xlfn._xlws.FILTER(obsDataLinks[observ_treat_ID],obsDataLinks[experiment_ID]=A39)))</f>
        <v>0</v>
      </c>
    </row>
    <row r="40" spans="2:2" x14ac:dyDescent="0.45">
      <c r="B40" cm="1">
        <f t="array" ref="B40">TRANSPOSE(_xlfn._xlws.SORT(_xlfn._xlws.FILTER(obsDataLinks[observ_treat_ID],obsDataLinks[experiment_ID]=A40)))</f>
        <v>0</v>
      </c>
    </row>
    <row r="41" spans="2:2" x14ac:dyDescent="0.45">
      <c r="B41" cm="1">
        <f t="array" ref="B41">TRANSPOSE(_xlfn._xlws.SORT(_xlfn._xlws.FILTER(obsDataLinks[observ_treat_ID],obsDataLinks[experiment_ID]=A41)))</f>
        <v>0</v>
      </c>
    </row>
    <row r="42" spans="2:2" x14ac:dyDescent="0.45">
      <c r="B42" cm="1">
        <f t="array" ref="B42">TRANSPOSE(_xlfn._xlws.SORT(_xlfn._xlws.FILTER(obsDataLinks[observ_treat_ID],obsDataLinks[experiment_ID]=A42)))</f>
        <v>0</v>
      </c>
    </row>
    <row r="43" spans="2:2" x14ac:dyDescent="0.45">
      <c r="B43" cm="1">
        <f t="array" ref="B43">TRANSPOSE(_xlfn._xlws.SORT(_xlfn._xlws.FILTER(obsDataLinks[observ_treat_ID],obsDataLinks[experiment_ID]=A43)))</f>
        <v>0</v>
      </c>
    </row>
    <row r="44" spans="2:2" x14ac:dyDescent="0.45">
      <c r="B44" cm="1">
        <f t="array" ref="B44">TRANSPOSE(_xlfn._xlws.SORT(_xlfn._xlws.FILTER(obsDataLinks[observ_treat_ID],obsDataLinks[experiment_ID]=A44)))</f>
        <v>0</v>
      </c>
    </row>
    <row r="45" spans="2:2" x14ac:dyDescent="0.45">
      <c r="B45" cm="1">
        <f t="array" ref="B45">TRANSPOSE(_xlfn._xlws.SORT(_xlfn._xlws.FILTER(obsDataLinks[observ_treat_ID],obsDataLinks[experiment_ID]=A45)))</f>
        <v>0</v>
      </c>
    </row>
    <row r="46" spans="2:2" x14ac:dyDescent="0.45">
      <c r="B46" cm="1">
        <f t="array" ref="B46">TRANSPOSE(_xlfn._xlws.SORT(_xlfn._xlws.FILTER(obsDataLinks[observ_treat_ID],obsDataLinks[experiment_ID]=A46)))</f>
        <v>0</v>
      </c>
    </row>
    <row r="47" spans="2:2" x14ac:dyDescent="0.45">
      <c r="B47" cm="1">
        <f t="array" ref="B47">TRANSPOSE(_xlfn._xlws.SORT(_xlfn._xlws.FILTER(obsDataLinks[observ_treat_ID],obsDataLinks[experiment_ID]=A47)))</f>
        <v>0</v>
      </c>
    </row>
    <row r="48" spans="2:2" x14ac:dyDescent="0.45">
      <c r="B48" cm="1">
        <f t="array" ref="B48">TRANSPOSE(_xlfn._xlws.SORT(_xlfn._xlws.FILTER(obsDataLinks[observ_treat_ID],obsDataLinks[experiment_ID]=A48)))</f>
        <v>0</v>
      </c>
    </row>
    <row r="49" spans="2:2" x14ac:dyDescent="0.45">
      <c r="B49" cm="1">
        <f t="array" ref="B49">TRANSPOSE(_xlfn._xlws.SORT(_xlfn._xlws.FILTER(obsDataLinks[observ_treat_ID],obsDataLinks[experiment_ID]=A49)))</f>
        <v>0</v>
      </c>
    </row>
    <row r="50" spans="2:2" x14ac:dyDescent="0.45">
      <c r="B50" cm="1">
        <f t="array" ref="B50">TRANSPOSE(_xlfn._xlws.SORT(_xlfn._xlws.FILTER(obsDataLinks[observ_treat_ID],obsDataLinks[experiment_ID]=A50)))</f>
        <v>0</v>
      </c>
    </row>
    <row r="51" spans="2:2" x14ac:dyDescent="0.45">
      <c r="B51" cm="1">
        <f t="array" ref="B51">TRANSPOSE(_xlfn._xlws.SORT(_xlfn._xlws.FILTER(obsDataLinks[observ_treat_ID],obsDataLinks[experiment_ID]=A51)))</f>
        <v>0</v>
      </c>
    </row>
    <row r="52" spans="2:2" x14ac:dyDescent="0.45">
      <c r="B52" cm="1">
        <f t="array" ref="B52">TRANSPOSE(_xlfn._xlws.SORT(_xlfn._xlws.FILTER(obsDataLinks[observ_treat_ID],obsDataLinks[experiment_ID]=A52)))</f>
        <v>0</v>
      </c>
    </row>
    <row r="53" spans="2:2" x14ac:dyDescent="0.45">
      <c r="B53" cm="1">
        <f t="array" ref="B53">TRANSPOSE(_xlfn._xlws.SORT(_xlfn._xlws.FILTER(obsDataLinks[observ_treat_ID],obsDataLinks[experiment_ID]=A53)))</f>
        <v>0</v>
      </c>
    </row>
    <row r="54" spans="2:2" x14ac:dyDescent="0.45">
      <c r="B54" cm="1">
        <f t="array" ref="B54">TRANSPOSE(_xlfn._xlws.SORT(_xlfn._xlws.FILTER(obsDataLinks[observ_treat_ID],obsDataLinks[experiment_ID]=A54)))</f>
        <v>0</v>
      </c>
    </row>
    <row r="55" spans="2:2" x14ac:dyDescent="0.45">
      <c r="B55" cm="1">
        <f t="array" ref="B55">TRANSPOSE(_xlfn._xlws.SORT(_xlfn._xlws.FILTER(obsDataLinks[observ_treat_ID],obsDataLinks[experiment_ID]=A55)))</f>
        <v>0</v>
      </c>
    </row>
    <row r="56" spans="2:2" x14ac:dyDescent="0.45">
      <c r="B56" cm="1">
        <f t="array" ref="B56">TRANSPOSE(_xlfn._xlws.SORT(_xlfn._xlws.FILTER(obsDataLinks[observ_treat_ID],obsDataLinks[experiment_ID]=A56)))</f>
        <v>0</v>
      </c>
    </row>
    <row r="57" spans="2:2" x14ac:dyDescent="0.45">
      <c r="B57" cm="1">
        <f t="array" ref="B57">TRANSPOSE(_xlfn._xlws.SORT(_xlfn._xlws.FILTER(obsDataLinks[observ_treat_ID],obsDataLinks[experiment_ID]=A57)))</f>
        <v>0</v>
      </c>
    </row>
    <row r="58" spans="2:2" x14ac:dyDescent="0.45">
      <c r="B58" cm="1">
        <f t="array" ref="B58">TRANSPOSE(_xlfn._xlws.SORT(_xlfn._xlws.FILTER(obsDataLinks[observ_treat_ID],obsDataLinks[experiment_ID]=A58)))</f>
        <v>0</v>
      </c>
    </row>
    <row r="59" spans="2:2" x14ac:dyDescent="0.45">
      <c r="B59" cm="1">
        <f t="array" ref="B59">TRANSPOSE(_xlfn._xlws.SORT(_xlfn._xlws.FILTER(obsDataLinks[observ_treat_ID],obsDataLinks[experiment_ID]=A59)))</f>
        <v>0</v>
      </c>
    </row>
    <row r="60" spans="2:2" x14ac:dyDescent="0.45">
      <c r="B60" cm="1">
        <f t="array" ref="B60">TRANSPOSE(_xlfn._xlws.SORT(_xlfn._xlws.FILTER(obsDataLinks[observ_treat_ID],obsDataLinks[experiment_ID]=A60)))</f>
        <v>0</v>
      </c>
    </row>
    <row r="61" spans="2:2" x14ac:dyDescent="0.45">
      <c r="B61" cm="1">
        <f t="array" ref="B61">TRANSPOSE(_xlfn._xlws.SORT(_xlfn._xlws.FILTER(obsDataLinks[observ_treat_ID],obsDataLinks[experiment_ID]=A61)))</f>
        <v>0</v>
      </c>
    </row>
    <row r="62" spans="2:2" x14ac:dyDescent="0.45">
      <c r="B62" cm="1">
        <f t="array" ref="B62">TRANSPOSE(_xlfn._xlws.SORT(_xlfn._xlws.FILTER(obsDataLinks[observ_treat_ID],obsDataLinks[experiment_ID]=A62)))</f>
        <v>0</v>
      </c>
    </row>
    <row r="63" spans="2:2" x14ac:dyDescent="0.45">
      <c r="B63" cm="1">
        <f t="array" ref="B63">TRANSPOSE(_xlfn._xlws.SORT(_xlfn._xlws.FILTER(obsDataLinks[observ_treat_ID],obsDataLinks[experiment_ID]=A63)))</f>
        <v>0</v>
      </c>
    </row>
    <row r="64" spans="2:2" x14ac:dyDescent="0.45">
      <c r="B64" cm="1">
        <f t="array" ref="B64">TRANSPOSE(_xlfn._xlws.SORT(_xlfn._xlws.FILTER(obsDataLinks[observ_treat_ID],obsDataLinks[experiment_ID]=A64)))</f>
        <v>0</v>
      </c>
    </row>
    <row r="65" spans="2:2" x14ac:dyDescent="0.45">
      <c r="B65" cm="1">
        <f t="array" ref="B65">TRANSPOSE(_xlfn._xlws.SORT(_xlfn._xlws.FILTER(obsDataLinks[observ_treat_ID],obsDataLinks[experiment_ID]=A65)))</f>
        <v>0</v>
      </c>
    </row>
    <row r="66" spans="2:2" x14ac:dyDescent="0.45">
      <c r="B66" cm="1">
        <f t="array" ref="B66">TRANSPOSE(_xlfn._xlws.SORT(_xlfn._xlws.FILTER(obsDataLinks[observ_treat_ID],obsDataLinks[experiment_ID]=A66)))</f>
        <v>0</v>
      </c>
    </row>
    <row r="67" spans="2:2" x14ac:dyDescent="0.45">
      <c r="B67" cm="1">
        <f t="array" ref="B67">TRANSPOSE(_xlfn._xlws.SORT(_xlfn._xlws.FILTER(obsDataLinks[observ_treat_ID],obsDataLinks[experiment_ID]=A67)))</f>
        <v>0</v>
      </c>
    </row>
    <row r="68" spans="2:2" x14ac:dyDescent="0.45">
      <c r="B68" cm="1">
        <f t="array" ref="B68">TRANSPOSE(_xlfn._xlws.SORT(_xlfn._xlws.FILTER(obsDataLinks[observ_treat_ID],obsDataLinks[experiment_ID]=A68)))</f>
        <v>0</v>
      </c>
    </row>
    <row r="69" spans="2:2" x14ac:dyDescent="0.45">
      <c r="B69" cm="1">
        <f t="array" ref="B69">TRANSPOSE(_xlfn._xlws.SORT(_xlfn._xlws.FILTER(obsDataLinks[observ_treat_ID],obsDataLinks[experiment_ID]=A69)))</f>
        <v>0</v>
      </c>
    </row>
    <row r="70" spans="2:2" x14ac:dyDescent="0.45">
      <c r="B70" cm="1">
        <f t="array" ref="B70">TRANSPOSE(_xlfn._xlws.SORT(_xlfn._xlws.FILTER(obsDataLinks[observ_treat_ID],obsDataLinks[experiment_ID]=A70)))</f>
        <v>0</v>
      </c>
    </row>
    <row r="71" spans="2:2" x14ac:dyDescent="0.45">
      <c r="B71" cm="1">
        <f t="array" ref="B71">TRANSPOSE(_xlfn._xlws.SORT(_xlfn._xlws.FILTER(obsDataLinks[observ_treat_ID],obsDataLinks[experiment_ID]=A71)))</f>
        <v>0</v>
      </c>
    </row>
    <row r="72" spans="2:2" x14ac:dyDescent="0.45">
      <c r="B72" cm="1">
        <f t="array" ref="B72">TRANSPOSE(_xlfn._xlws.SORT(_xlfn._xlws.FILTER(obsDataLinks[observ_treat_ID],obsDataLinks[experiment_ID]=A72)))</f>
        <v>0</v>
      </c>
    </row>
    <row r="73" spans="2:2" x14ac:dyDescent="0.45">
      <c r="B73" cm="1">
        <f t="array" ref="B73">TRANSPOSE(_xlfn._xlws.SORT(_xlfn._xlws.FILTER(obsDataLinks[observ_treat_ID],obsDataLinks[experiment_ID]=A73)))</f>
        <v>0</v>
      </c>
    </row>
    <row r="74" spans="2:2" x14ac:dyDescent="0.45">
      <c r="B74" cm="1">
        <f t="array" ref="B74">TRANSPOSE(_xlfn._xlws.SORT(_xlfn._xlws.FILTER(obsDataLinks[observ_treat_ID],obsDataLinks[experiment_ID]=A74)))</f>
        <v>0</v>
      </c>
    </row>
    <row r="75" spans="2:2" x14ac:dyDescent="0.45">
      <c r="B75" cm="1">
        <f t="array" ref="B75">TRANSPOSE(_xlfn._xlws.SORT(_xlfn._xlws.FILTER(obsDataLinks[observ_treat_ID],obsDataLinks[experiment_ID]=A75)))</f>
        <v>0</v>
      </c>
    </row>
    <row r="76" spans="2:2" x14ac:dyDescent="0.45">
      <c r="B76" cm="1">
        <f t="array" ref="B76">TRANSPOSE(_xlfn._xlws.SORT(_xlfn._xlws.FILTER(obsDataLinks[observ_treat_ID],obsDataLinks[experiment_ID]=A76)))</f>
        <v>0</v>
      </c>
    </row>
    <row r="77" spans="2:2" x14ac:dyDescent="0.45">
      <c r="B77" cm="1">
        <f t="array" ref="B77">TRANSPOSE(_xlfn._xlws.SORT(_xlfn._xlws.FILTER(obsDataLinks[observ_treat_ID],obsDataLinks[experiment_ID]=A77)))</f>
        <v>0</v>
      </c>
    </row>
    <row r="78" spans="2:2" x14ac:dyDescent="0.45">
      <c r="B78" cm="1">
        <f t="array" ref="B78">TRANSPOSE(_xlfn._xlws.SORT(_xlfn._xlws.FILTER(obsDataLinks[observ_treat_ID],obsDataLinks[experiment_ID]=A78)))</f>
        <v>0</v>
      </c>
    </row>
    <row r="79" spans="2:2" x14ac:dyDescent="0.45">
      <c r="B79" cm="1">
        <f t="array" ref="B79">TRANSPOSE(_xlfn._xlws.SORT(_xlfn._xlws.FILTER(obsDataLinks[observ_treat_ID],obsDataLinks[experiment_ID]=A79)))</f>
        <v>0</v>
      </c>
    </row>
    <row r="80" spans="2:2" x14ac:dyDescent="0.45">
      <c r="B80" cm="1">
        <f t="array" ref="B80">TRANSPOSE(_xlfn._xlws.SORT(_xlfn._xlws.FILTER(obsDataLinks[observ_treat_ID],obsDataLinks[experiment_ID]=A80)))</f>
        <v>0</v>
      </c>
    </row>
    <row r="81" spans="2:2" x14ac:dyDescent="0.45">
      <c r="B81" cm="1">
        <f t="array" ref="B81">TRANSPOSE(_xlfn._xlws.SORT(_xlfn._xlws.FILTER(obsDataLinks[observ_treat_ID],obsDataLinks[experiment_ID]=A81)))</f>
        <v>0</v>
      </c>
    </row>
    <row r="82" spans="2:2" x14ac:dyDescent="0.45">
      <c r="B82" cm="1">
        <f t="array" ref="B82">TRANSPOSE(_xlfn._xlws.SORT(_xlfn._xlws.FILTER(obsDataLinks[observ_treat_ID],obsDataLinks[experiment_ID]=A82)))</f>
        <v>0</v>
      </c>
    </row>
    <row r="83" spans="2:2" x14ac:dyDescent="0.45">
      <c r="B83" cm="1">
        <f t="array" ref="B83">TRANSPOSE(_xlfn._xlws.SORT(_xlfn._xlws.FILTER(obsDataLinks[observ_treat_ID],obsDataLinks[experiment_ID]=A83)))</f>
        <v>0</v>
      </c>
    </row>
    <row r="84" spans="2:2" x14ac:dyDescent="0.45">
      <c r="B84" cm="1">
        <f t="array" ref="B84">TRANSPOSE(_xlfn._xlws.SORT(_xlfn._xlws.FILTER(obsDataLinks[observ_treat_ID],obsDataLinks[experiment_ID]=A84)))</f>
        <v>0</v>
      </c>
    </row>
    <row r="85" spans="2:2" x14ac:dyDescent="0.45">
      <c r="B85" cm="1">
        <f t="array" ref="B85">TRANSPOSE(_xlfn._xlws.SORT(_xlfn._xlws.FILTER(obsDataLinks[observ_treat_ID],obsDataLinks[experiment_ID]=A85)))</f>
        <v>0</v>
      </c>
    </row>
    <row r="86" spans="2:2" x14ac:dyDescent="0.45">
      <c r="B86" cm="1">
        <f t="array" ref="B86">TRANSPOSE(_xlfn._xlws.SORT(_xlfn._xlws.FILTER(obsDataLinks[observ_treat_ID],obsDataLinks[experiment_ID]=A86)))</f>
        <v>0</v>
      </c>
    </row>
    <row r="87" spans="2:2" x14ac:dyDescent="0.45">
      <c r="B87" cm="1">
        <f t="array" ref="B87">TRANSPOSE(_xlfn._xlws.SORT(_xlfn._xlws.FILTER(obsDataLinks[observ_treat_ID],obsDataLinks[experiment_ID]=A87)))</f>
        <v>0</v>
      </c>
    </row>
    <row r="88" spans="2:2" x14ac:dyDescent="0.45">
      <c r="B88" cm="1">
        <f t="array" ref="B88">TRANSPOSE(_xlfn._xlws.SORT(_xlfn._xlws.FILTER(obsDataLinks[observ_treat_ID],obsDataLinks[experiment_ID]=A88)))</f>
        <v>0</v>
      </c>
    </row>
    <row r="89" spans="2:2" x14ac:dyDescent="0.45">
      <c r="B89" cm="1">
        <f t="array" ref="B89">TRANSPOSE(_xlfn._xlws.SORT(_xlfn._xlws.FILTER(obsDataLinks[observ_treat_ID],obsDataLinks[experiment_ID]=A89)))</f>
        <v>0</v>
      </c>
    </row>
    <row r="90" spans="2:2" x14ac:dyDescent="0.45">
      <c r="B90" cm="1">
        <f t="array" ref="B90">TRANSPOSE(_xlfn._xlws.SORT(_xlfn._xlws.FILTER(obsDataLinks[observ_treat_ID],obsDataLinks[experiment_ID]=A90)))</f>
        <v>0</v>
      </c>
    </row>
    <row r="91" spans="2:2" x14ac:dyDescent="0.45">
      <c r="B91" cm="1">
        <f t="array" ref="B91">TRANSPOSE(_xlfn._xlws.SORT(_xlfn._xlws.FILTER(obsDataLinks[observ_treat_ID],obsDataLinks[experiment_ID]=A91)))</f>
        <v>0</v>
      </c>
    </row>
    <row r="92" spans="2:2" x14ac:dyDescent="0.45">
      <c r="B92" cm="1">
        <f t="array" ref="B92">TRANSPOSE(_xlfn._xlws.SORT(_xlfn._xlws.FILTER(obsDataLinks[observ_treat_ID],obsDataLinks[experiment_ID]=A92)))</f>
        <v>0</v>
      </c>
    </row>
    <row r="93" spans="2:2" x14ac:dyDescent="0.45">
      <c r="B93" cm="1">
        <f t="array" ref="B93">TRANSPOSE(_xlfn._xlws.SORT(_xlfn._xlws.FILTER(obsDataLinks[observ_treat_ID],obsDataLinks[experiment_ID]=A93)))</f>
        <v>0</v>
      </c>
    </row>
    <row r="94" spans="2:2" x14ac:dyDescent="0.45">
      <c r="B94" cm="1">
        <f t="array" ref="B94">TRANSPOSE(_xlfn._xlws.SORT(_xlfn._xlws.FILTER(obsDataLinks[observ_treat_ID],obsDataLinks[experiment_ID]=A94)))</f>
        <v>0</v>
      </c>
    </row>
    <row r="95" spans="2:2" x14ac:dyDescent="0.45">
      <c r="B95" cm="1">
        <f t="array" ref="B95">TRANSPOSE(_xlfn._xlws.SORT(_xlfn._xlws.FILTER(obsDataLinks[observ_treat_ID],obsDataLinks[experiment_ID]=A95)))</f>
        <v>0</v>
      </c>
    </row>
    <row r="96" spans="2:2" x14ac:dyDescent="0.45">
      <c r="B96" cm="1">
        <f t="array" ref="B96">TRANSPOSE(_xlfn._xlws.SORT(_xlfn._xlws.FILTER(obsDataLinks[observ_treat_ID],obsDataLinks[experiment_ID]=A96)))</f>
        <v>0</v>
      </c>
    </row>
    <row r="97" spans="2:2" x14ac:dyDescent="0.45">
      <c r="B97" cm="1">
        <f t="array" ref="B97">TRANSPOSE(_xlfn._xlws.SORT(_xlfn._xlws.FILTER(obsDataLinks[observ_treat_ID],obsDataLinks[experiment_ID]=A97)))</f>
        <v>0</v>
      </c>
    </row>
    <row r="98" spans="2:2" x14ac:dyDescent="0.45">
      <c r="B98" cm="1">
        <f t="array" ref="B98">TRANSPOSE(_xlfn._xlws.SORT(_xlfn._xlws.FILTER(obsDataLinks[observ_treat_ID],obsDataLinks[experiment_ID]=A98)))</f>
        <v>0</v>
      </c>
    </row>
    <row r="99" spans="2:2" x14ac:dyDescent="0.45">
      <c r="B99" cm="1">
        <f t="array" ref="B99">TRANSPOSE(_xlfn._xlws.SORT(_xlfn._xlws.FILTER(obsDataLinks[observ_treat_ID],obsDataLinks[experiment_ID]=A99)))</f>
        <v>0</v>
      </c>
    </row>
    <row r="100" spans="2:2" x14ac:dyDescent="0.45">
      <c r="B100" cm="1">
        <f t="array" ref="B100">TRANSPOSE(_xlfn._xlws.SORT(_xlfn._xlws.FILTER(obsDataLinks[observ_treat_ID],obsDataLinks[experiment_ID]=A100)))</f>
        <v>0</v>
      </c>
    </row>
    <row r="101" spans="2:2" x14ac:dyDescent="0.45">
      <c r="B101" cm="1">
        <f t="array" ref="B101">TRANSPOSE(_xlfn._xlws.SORT(_xlfn._xlws.FILTER(obsDataLinks[observ_treat_ID],obsDataLinks[experiment_ID]=A101)))</f>
        <v>0</v>
      </c>
    </row>
    <row r="102" spans="2:2" x14ac:dyDescent="0.45">
      <c r="B102" cm="1">
        <f t="array" ref="B102">TRANSPOSE(_xlfn._xlws.SORT(_xlfn._xlws.FILTER(obsDataLinks[observ_treat_ID],obsDataLinks[experiment_ID]=A102)))</f>
        <v>0</v>
      </c>
    </row>
    <row r="103" spans="2:2" x14ac:dyDescent="0.45">
      <c r="B103" cm="1">
        <f t="array" ref="B103">TRANSPOSE(_xlfn._xlws.SORT(_xlfn._xlws.FILTER(obsDataLinks[observ_treat_ID],obsDataLinks[experiment_ID]=A103)))</f>
        <v>0</v>
      </c>
    </row>
    <row r="104" spans="2:2" x14ac:dyDescent="0.45">
      <c r="B104" cm="1">
        <f t="array" ref="B104">TRANSPOSE(_xlfn._xlws.SORT(_xlfn._xlws.FILTER(obsDataLinks[observ_treat_ID],obsDataLinks[experiment_ID]=A104)))</f>
        <v>0</v>
      </c>
    </row>
    <row r="105" spans="2:2" x14ac:dyDescent="0.45">
      <c r="B105" cm="1">
        <f t="array" ref="B105">TRANSPOSE(_xlfn._xlws.SORT(_xlfn._xlws.FILTER(obsDataLinks[observ_treat_ID],obsDataLinks[experiment_ID]=A105)))</f>
        <v>0</v>
      </c>
    </row>
    <row r="106" spans="2:2" x14ac:dyDescent="0.45">
      <c r="B106" cm="1">
        <f t="array" ref="B106">TRANSPOSE(_xlfn._xlws.SORT(_xlfn._xlws.FILTER(obsDataLinks[observ_treat_ID],obsDataLinks[experiment_ID]=A106)))</f>
        <v>0</v>
      </c>
    </row>
    <row r="107" spans="2:2" x14ac:dyDescent="0.45">
      <c r="B107" cm="1">
        <f t="array" ref="B107">TRANSPOSE(_xlfn._xlws.SORT(_xlfn._xlws.FILTER(obsDataLinks[observ_treat_ID],obsDataLinks[experiment_ID]=A107)))</f>
        <v>0</v>
      </c>
    </row>
    <row r="108" spans="2:2" x14ac:dyDescent="0.45">
      <c r="B108" cm="1">
        <f t="array" ref="B108">TRANSPOSE(_xlfn._xlws.SORT(_xlfn._xlws.FILTER(obsDataLinks[observ_treat_ID],obsDataLinks[experiment_ID]=A108)))</f>
        <v>0</v>
      </c>
    </row>
    <row r="109" spans="2:2" x14ac:dyDescent="0.45">
      <c r="B109" cm="1">
        <f t="array" ref="B109">TRANSPOSE(_xlfn._xlws.SORT(_xlfn._xlws.FILTER(obsDataLinks[observ_treat_ID],obsDataLinks[experiment_ID]=A109)))</f>
        <v>0</v>
      </c>
    </row>
    <row r="110" spans="2:2" x14ac:dyDescent="0.45">
      <c r="B110" cm="1">
        <f t="array" ref="B110">TRANSPOSE(_xlfn._xlws.SORT(_xlfn._xlws.FILTER(obsDataLinks[observ_treat_ID],obsDataLinks[experiment_ID]=A110)))</f>
        <v>0</v>
      </c>
    </row>
    <row r="111" spans="2:2" x14ac:dyDescent="0.45">
      <c r="B111" cm="1">
        <f t="array" ref="B111">TRANSPOSE(_xlfn._xlws.SORT(_xlfn._xlws.FILTER(obsDataLinks[observ_treat_ID],obsDataLinks[experiment_ID]=A111)))</f>
        <v>0</v>
      </c>
    </row>
    <row r="112" spans="2:2" x14ac:dyDescent="0.45">
      <c r="B112" cm="1">
        <f t="array" ref="B112">TRANSPOSE(_xlfn._xlws.SORT(_xlfn._xlws.FILTER(obsDataLinks[observ_treat_ID],obsDataLinks[experiment_ID]=A112)))</f>
        <v>0</v>
      </c>
    </row>
    <row r="113" spans="2:2" x14ac:dyDescent="0.45">
      <c r="B113" cm="1">
        <f t="array" ref="B113">TRANSPOSE(_xlfn._xlws.SORT(_xlfn._xlws.FILTER(obsDataLinks[observ_treat_ID],obsDataLinks[experiment_ID]=A113)))</f>
        <v>0</v>
      </c>
    </row>
    <row r="114" spans="2:2" x14ac:dyDescent="0.45">
      <c r="B114" cm="1">
        <f t="array" ref="B114">TRANSPOSE(_xlfn._xlws.SORT(_xlfn._xlws.FILTER(obsDataLinks[observ_treat_ID],obsDataLinks[experiment_ID]=A114)))</f>
        <v>0</v>
      </c>
    </row>
    <row r="115" spans="2:2" x14ac:dyDescent="0.45">
      <c r="B115" cm="1">
        <f t="array" ref="B115">TRANSPOSE(_xlfn._xlws.SORT(_xlfn._xlws.FILTER(obsDataLinks[observ_treat_ID],obsDataLinks[experiment_ID]=A115)))</f>
        <v>0</v>
      </c>
    </row>
    <row r="116" spans="2:2" x14ac:dyDescent="0.45">
      <c r="B116" cm="1">
        <f t="array" ref="B116">TRANSPOSE(_xlfn._xlws.SORT(_xlfn._xlws.FILTER(obsDataLinks[observ_treat_ID],obsDataLinks[experiment_ID]=A116)))</f>
        <v>0</v>
      </c>
    </row>
    <row r="117" spans="2:2" x14ac:dyDescent="0.45">
      <c r="B117" cm="1">
        <f t="array" ref="B117">TRANSPOSE(_xlfn._xlws.SORT(_xlfn._xlws.FILTER(obsDataLinks[observ_treat_ID],obsDataLinks[experiment_ID]=A117)))</f>
        <v>0</v>
      </c>
    </row>
    <row r="118" spans="2:2" x14ac:dyDescent="0.45">
      <c r="B118" cm="1">
        <f t="array" ref="B118">TRANSPOSE(_xlfn._xlws.SORT(_xlfn._xlws.FILTER(obsDataLinks[observ_treat_ID],obsDataLinks[experiment_ID]=A118)))</f>
        <v>0</v>
      </c>
    </row>
    <row r="119" spans="2:2" x14ac:dyDescent="0.45">
      <c r="B119" cm="1">
        <f t="array" ref="B119">TRANSPOSE(_xlfn._xlws.SORT(_xlfn._xlws.FILTER(obsDataLinks[observ_treat_ID],obsDataLinks[experiment_ID]=A119)))</f>
        <v>0</v>
      </c>
    </row>
    <row r="120" spans="2:2" x14ac:dyDescent="0.45">
      <c r="B120" cm="1">
        <f t="array" ref="B120">TRANSPOSE(_xlfn._xlws.SORT(_xlfn._xlws.FILTER(obsDataLinks[observ_treat_ID],obsDataLinks[experiment_ID]=A120)))</f>
        <v>0</v>
      </c>
    </row>
    <row r="121" spans="2:2" x14ac:dyDescent="0.45">
      <c r="B121" cm="1">
        <f t="array" ref="B121">TRANSPOSE(_xlfn._xlws.SORT(_xlfn._xlws.FILTER(obsDataLinks[observ_treat_ID],obsDataLinks[experiment_ID]=A121)))</f>
        <v>0</v>
      </c>
    </row>
    <row r="122" spans="2:2" x14ac:dyDescent="0.45">
      <c r="B122" cm="1">
        <f t="array" ref="B122">TRANSPOSE(_xlfn._xlws.SORT(_xlfn._xlws.FILTER(obsDataLinks[observ_treat_ID],obsDataLinks[experiment_ID]=A122)))</f>
        <v>0</v>
      </c>
    </row>
    <row r="123" spans="2:2" x14ac:dyDescent="0.45">
      <c r="B123" cm="1">
        <f t="array" ref="B123">TRANSPOSE(_xlfn._xlws.SORT(_xlfn._xlws.FILTER(obsDataLinks[observ_treat_ID],obsDataLinks[experiment_ID]=A123)))</f>
        <v>0</v>
      </c>
    </row>
    <row r="124" spans="2:2" x14ac:dyDescent="0.45">
      <c r="B124" cm="1">
        <f t="array" ref="B124">TRANSPOSE(_xlfn._xlws.SORT(_xlfn._xlws.FILTER(obsDataLinks[observ_treat_ID],obsDataLinks[experiment_ID]=A124)))</f>
        <v>0</v>
      </c>
    </row>
    <row r="125" spans="2:2" x14ac:dyDescent="0.45">
      <c r="B125" cm="1">
        <f t="array" ref="B125">TRANSPOSE(_xlfn._xlws.SORT(_xlfn._xlws.FILTER(obsDataLinks[observ_treat_ID],obsDataLinks[experiment_ID]=A125)))</f>
        <v>0</v>
      </c>
    </row>
    <row r="126" spans="2:2" x14ac:dyDescent="0.45">
      <c r="B126" cm="1">
        <f t="array" ref="B126">TRANSPOSE(_xlfn._xlws.SORT(_xlfn._xlws.FILTER(obsDataLinks[observ_treat_ID],obsDataLinks[experiment_ID]=A126)))</f>
        <v>0</v>
      </c>
    </row>
    <row r="127" spans="2:2" x14ac:dyDescent="0.45">
      <c r="B127" cm="1">
        <f t="array" ref="B127">TRANSPOSE(_xlfn._xlws.SORT(_xlfn._xlws.FILTER(obsDataLinks[observ_treat_ID],obsDataLinks[experiment_ID]=A127)))</f>
        <v>0</v>
      </c>
    </row>
    <row r="128" spans="2:2" x14ac:dyDescent="0.45">
      <c r="B128" cm="1">
        <f t="array" ref="B128">TRANSPOSE(_xlfn._xlws.SORT(_xlfn._xlws.FILTER(obsDataLinks[observ_treat_ID],obsDataLinks[experiment_ID]=A128)))</f>
        <v>0</v>
      </c>
    </row>
    <row r="129" spans="2:2" x14ac:dyDescent="0.45">
      <c r="B129" cm="1">
        <f t="array" ref="B129">TRANSPOSE(_xlfn._xlws.SORT(_xlfn._xlws.FILTER(obsDataLinks[observ_treat_ID],obsDataLinks[experiment_ID]=A129)))</f>
        <v>0</v>
      </c>
    </row>
    <row r="130" spans="2:2" x14ac:dyDescent="0.45">
      <c r="B130" cm="1">
        <f t="array" ref="B130">TRANSPOSE(_xlfn._xlws.SORT(_xlfn._xlws.FILTER(obsDataLinks[observ_treat_ID],obsDataLinks[experiment_ID]=A130)))</f>
        <v>0</v>
      </c>
    </row>
    <row r="131" spans="2:2" x14ac:dyDescent="0.45">
      <c r="B131" cm="1">
        <f t="array" ref="B131">TRANSPOSE(_xlfn._xlws.SORT(_xlfn._xlws.FILTER(obsDataLinks[observ_treat_ID],obsDataLinks[experiment_ID]=A131)))</f>
        <v>0</v>
      </c>
    </row>
    <row r="132" spans="2:2" x14ac:dyDescent="0.45">
      <c r="B132" cm="1">
        <f t="array" ref="B132">TRANSPOSE(_xlfn._xlws.SORT(_xlfn._xlws.FILTER(obsDataLinks[observ_treat_ID],obsDataLinks[experiment_ID]=A132)))</f>
        <v>0</v>
      </c>
    </row>
    <row r="133" spans="2:2" x14ac:dyDescent="0.45">
      <c r="B133" cm="1">
        <f t="array" ref="B133">TRANSPOSE(_xlfn._xlws.SORT(_xlfn._xlws.FILTER(obsDataLinks[observ_treat_ID],obsDataLinks[experiment_ID]=A133)))</f>
        <v>0</v>
      </c>
    </row>
    <row r="134" spans="2:2" x14ac:dyDescent="0.45">
      <c r="B134" cm="1">
        <f t="array" ref="B134">TRANSPOSE(_xlfn._xlws.SORT(_xlfn._xlws.FILTER(obsDataLinks[observ_treat_ID],obsDataLinks[experiment_ID]=A134)))</f>
        <v>0</v>
      </c>
    </row>
    <row r="135" spans="2:2" x14ac:dyDescent="0.45">
      <c r="B135" cm="1">
        <f t="array" ref="B135">TRANSPOSE(_xlfn._xlws.SORT(_xlfn._xlws.FILTER(obsDataLinks[observ_treat_ID],obsDataLinks[experiment_ID]=A135)))</f>
        <v>0</v>
      </c>
    </row>
    <row r="136" spans="2:2" x14ac:dyDescent="0.45">
      <c r="B136" cm="1">
        <f t="array" ref="B136">TRANSPOSE(_xlfn._xlws.SORT(_xlfn._xlws.FILTER(obsDataLinks[observ_treat_ID],obsDataLinks[experiment_ID]=A136)))</f>
        <v>0</v>
      </c>
    </row>
    <row r="137" spans="2:2" x14ac:dyDescent="0.45">
      <c r="B137" cm="1">
        <f t="array" ref="B137">TRANSPOSE(_xlfn._xlws.SORT(_xlfn._xlws.FILTER(obsDataLinks[observ_treat_ID],obsDataLinks[experiment_ID]=A137)))</f>
        <v>0</v>
      </c>
    </row>
    <row r="138" spans="2:2" x14ac:dyDescent="0.45">
      <c r="B138" cm="1">
        <f t="array" ref="B138">TRANSPOSE(_xlfn._xlws.SORT(_xlfn._xlws.FILTER(obsDataLinks[observ_treat_ID],obsDataLinks[experiment_ID]=A138)))</f>
        <v>0</v>
      </c>
    </row>
    <row r="139" spans="2:2" x14ac:dyDescent="0.45">
      <c r="B139" cm="1">
        <f t="array" ref="B139">TRANSPOSE(_xlfn._xlws.SORT(_xlfn._xlws.FILTER(obsDataLinks[observ_treat_ID],obsDataLinks[experiment_ID]=A139)))</f>
        <v>0</v>
      </c>
    </row>
    <row r="140" spans="2:2" x14ac:dyDescent="0.45">
      <c r="B140" cm="1">
        <f t="array" ref="B140">TRANSPOSE(_xlfn._xlws.SORT(_xlfn._xlws.FILTER(obsDataLinks[observ_treat_ID],obsDataLinks[experiment_ID]=A140)))</f>
        <v>0</v>
      </c>
    </row>
    <row r="141" spans="2:2" x14ac:dyDescent="0.45">
      <c r="B141" cm="1">
        <f t="array" ref="B141">TRANSPOSE(_xlfn._xlws.SORT(_xlfn._xlws.FILTER(obsDataLinks[observ_treat_ID],obsDataLinks[experiment_ID]=A141)))</f>
        <v>0</v>
      </c>
    </row>
    <row r="142" spans="2:2" x14ac:dyDescent="0.45">
      <c r="B142" cm="1">
        <f t="array" ref="B142">TRANSPOSE(_xlfn._xlws.SORT(_xlfn._xlws.FILTER(obsDataLinks[observ_treat_ID],obsDataLinks[experiment_ID]=A142)))</f>
        <v>0</v>
      </c>
    </row>
    <row r="143" spans="2:2" x14ac:dyDescent="0.45">
      <c r="B143" cm="1">
        <f t="array" ref="B143">TRANSPOSE(_xlfn._xlws.SORT(_xlfn._xlws.FILTER(obsDataLinks[observ_treat_ID],obsDataLinks[experiment_ID]=A143)))</f>
        <v>0</v>
      </c>
    </row>
    <row r="144" spans="2:2" x14ac:dyDescent="0.45">
      <c r="B144" cm="1">
        <f t="array" ref="B144">TRANSPOSE(_xlfn._xlws.SORT(_xlfn._xlws.FILTER(obsDataLinks[observ_treat_ID],obsDataLinks[experiment_ID]=A144)))</f>
        <v>0</v>
      </c>
    </row>
    <row r="145" spans="2:2" x14ac:dyDescent="0.45">
      <c r="B145" cm="1">
        <f t="array" ref="B145">TRANSPOSE(_xlfn._xlws.SORT(_xlfn._xlws.FILTER(obsDataLinks[observ_treat_ID],obsDataLinks[experiment_ID]=A145)))</f>
        <v>0</v>
      </c>
    </row>
    <row r="146" spans="2:2" x14ac:dyDescent="0.45">
      <c r="B146" cm="1">
        <f t="array" ref="B146">TRANSPOSE(_xlfn._xlws.SORT(_xlfn._xlws.FILTER(obsDataLinks[observ_treat_ID],obsDataLinks[experiment_ID]=A146)))</f>
        <v>0</v>
      </c>
    </row>
    <row r="147" spans="2:2" x14ac:dyDescent="0.45">
      <c r="B147" cm="1">
        <f t="array" ref="B147">TRANSPOSE(_xlfn._xlws.SORT(_xlfn._xlws.FILTER(obsDataLinks[observ_treat_ID],obsDataLinks[experiment_ID]=A147)))</f>
        <v>0</v>
      </c>
    </row>
    <row r="148" spans="2:2" x14ac:dyDescent="0.45">
      <c r="B148" cm="1">
        <f t="array" ref="B148">TRANSPOSE(_xlfn._xlws.SORT(_xlfn._xlws.FILTER(obsDataLinks[observ_treat_ID],obsDataLinks[experiment_ID]=A148)))</f>
        <v>0</v>
      </c>
    </row>
    <row r="149" spans="2:2" x14ac:dyDescent="0.45">
      <c r="B149" cm="1">
        <f t="array" ref="B149">TRANSPOSE(_xlfn._xlws.SORT(_xlfn._xlws.FILTER(obsDataLinks[observ_treat_ID],obsDataLinks[experiment_ID]=A149)))</f>
        <v>0</v>
      </c>
    </row>
    <row r="150" spans="2:2" x14ac:dyDescent="0.45">
      <c r="B150" cm="1">
        <f t="array" ref="B150">TRANSPOSE(_xlfn._xlws.SORT(_xlfn._xlws.FILTER(obsDataLinks[observ_treat_ID],obsDataLinks[experiment_ID]=A150)))</f>
        <v>0</v>
      </c>
    </row>
    <row r="151" spans="2:2" x14ac:dyDescent="0.45">
      <c r="B151" cm="1">
        <f t="array" ref="B151">TRANSPOSE(_xlfn._xlws.SORT(_xlfn._xlws.FILTER(obsDataLinks[observ_treat_ID],obsDataLinks[experiment_ID]=A151)))</f>
        <v>0</v>
      </c>
    </row>
    <row r="152" spans="2:2" x14ac:dyDescent="0.45">
      <c r="B152" cm="1">
        <f t="array" ref="B152">TRANSPOSE(_xlfn._xlws.SORT(_xlfn._xlws.FILTER(obsDataLinks[observ_treat_ID],obsDataLinks[experiment_ID]=A152)))</f>
        <v>0</v>
      </c>
    </row>
    <row r="153" spans="2:2" x14ac:dyDescent="0.45">
      <c r="B153" cm="1">
        <f t="array" ref="B153">TRANSPOSE(_xlfn._xlws.SORT(_xlfn._xlws.FILTER(obsDataLinks[observ_treat_ID],obsDataLinks[experiment_ID]=A153)))</f>
        <v>0</v>
      </c>
    </row>
    <row r="154" spans="2:2" x14ac:dyDescent="0.45">
      <c r="B154" cm="1">
        <f t="array" ref="B154">TRANSPOSE(_xlfn._xlws.SORT(_xlfn._xlws.FILTER(obsDataLinks[observ_treat_ID],obsDataLinks[experiment_ID]=A154)))</f>
        <v>0</v>
      </c>
    </row>
    <row r="155" spans="2:2" x14ac:dyDescent="0.45">
      <c r="B155" cm="1">
        <f t="array" ref="B155">TRANSPOSE(_xlfn._xlws.SORT(_xlfn._xlws.FILTER(obsDataLinks[observ_treat_ID],obsDataLinks[experiment_ID]=A155)))</f>
        <v>0</v>
      </c>
    </row>
    <row r="156" spans="2:2" x14ac:dyDescent="0.45">
      <c r="B156" cm="1">
        <f t="array" ref="B156">TRANSPOSE(_xlfn._xlws.SORT(_xlfn._xlws.FILTER(obsDataLinks[observ_treat_ID],obsDataLinks[experiment_ID]=A156)))</f>
        <v>0</v>
      </c>
    </row>
    <row r="157" spans="2:2" x14ac:dyDescent="0.45">
      <c r="B157" cm="1">
        <f t="array" ref="B157">TRANSPOSE(_xlfn._xlws.SORT(_xlfn._xlws.FILTER(obsDataLinks[observ_treat_ID],obsDataLinks[experiment_ID]=A157)))</f>
        <v>0</v>
      </c>
    </row>
    <row r="158" spans="2:2" x14ac:dyDescent="0.45">
      <c r="B158" cm="1">
        <f t="array" ref="B158">TRANSPOSE(_xlfn._xlws.SORT(_xlfn._xlws.FILTER(obsDataLinks[observ_treat_ID],obsDataLinks[experiment_ID]=A158)))</f>
        <v>0</v>
      </c>
    </row>
    <row r="159" spans="2:2" x14ac:dyDescent="0.45">
      <c r="B159" cm="1">
        <f t="array" ref="B159">TRANSPOSE(_xlfn._xlws.SORT(_xlfn._xlws.FILTER(obsDataLinks[observ_treat_ID],obsDataLinks[experiment_ID]=A159)))</f>
        <v>0</v>
      </c>
    </row>
    <row r="160" spans="2:2" x14ac:dyDescent="0.45">
      <c r="B160" cm="1">
        <f t="array" ref="B160">TRANSPOSE(_xlfn._xlws.SORT(_xlfn._xlws.FILTER(obsDataLinks[observ_treat_ID],obsDataLinks[experiment_ID]=A160)))</f>
        <v>0</v>
      </c>
    </row>
    <row r="161" spans="2:2" x14ac:dyDescent="0.45">
      <c r="B161" cm="1">
        <f t="array" ref="B161">TRANSPOSE(_xlfn._xlws.SORT(_xlfn._xlws.FILTER(obsDataLinks[observ_treat_ID],obsDataLinks[experiment_ID]=A161)))</f>
        <v>0</v>
      </c>
    </row>
    <row r="162" spans="2:2" x14ac:dyDescent="0.45">
      <c r="B162" cm="1">
        <f t="array" ref="B162">TRANSPOSE(_xlfn._xlws.SORT(_xlfn._xlws.FILTER(obsDataLinks[observ_treat_ID],obsDataLinks[experiment_ID]=A162)))</f>
        <v>0</v>
      </c>
    </row>
    <row r="163" spans="2:2" x14ac:dyDescent="0.45">
      <c r="B163" cm="1">
        <f t="array" ref="B163">TRANSPOSE(_xlfn._xlws.SORT(_xlfn._xlws.FILTER(obsDataLinks[observ_treat_ID],obsDataLinks[experiment_ID]=A163)))</f>
        <v>0</v>
      </c>
    </row>
    <row r="164" spans="2:2" x14ac:dyDescent="0.45">
      <c r="B164" cm="1">
        <f t="array" ref="B164">TRANSPOSE(_xlfn._xlws.SORT(_xlfn._xlws.FILTER(obsDataLinks[observ_treat_ID],obsDataLinks[experiment_ID]=A164)))</f>
        <v>0</v>
      </c>
    </row>
    <row r="165" spans="2:2" x14ac:dyDescent="0.45">
      <c r="B165" cm="1">
        <f t="array" ref="B165">TRANSPOSE(_xlfn._xlws.SORT(_xlfn._xlws.FILTER(obsDataLinks[observ_treat_ID],obsDataLinks[experiment_ID]=A165)))</f>
        <v>0</v>
      </c>
    </row>
    <row r="166" spans="2:2" x14ac:dyDescent="0.45">
      <c r="B166" cm="1">
        <f t="array" ref="B166">TRANSPOSE(_xlfn._xlws.SORT(_xlfn._xlws.FILTER(obsDataLinks[observ_treat_ID],obsDataLinks[experiment_ID]=A166)))</f>
        <v>0</v>
      </c>
    </row>
    <row r="167" spans="2:2" x14ac:dyDescent="0.45">
      <c r="B167" cm="1">
        <f t="array" ref="B167">TRANSPOSE(_xlfn._xlws.SORT(_xlfn._xlws.FILTER(obsDataLinks[observ_treat_ID],obsDataLinks[experiment_ID]=A167)))</f>
        <v>0</v>
      </c>
    </row>
    <row r="168" spans="2:2" x14ac:dyDescent="0.45">
      <c r="B168" cm="1">
        <f t="array" ref="B168">TRANSPOSE(_xlfn._xlws.SORT(_xlfn._xlws.FILTER(obsDataLinks[observ_treat_ID],obsDataLinks[experiment_ID]=A168)))</f>
        <v>0</v>
      </c>
    </row>
    <row r="169" spans="2:2" x14ac:dyDescent="0.45">
      <c r="B169" cm="1">
        <f t="array" ref="B169">TRANSPOSE(_xlfn._xlws.SORT(_xlfn._xlws.FILTER(obsDataLinks[observ_treat_ID],obsDataLinks[experiment_ID]=A169)))</f>
        <v>0</v>
      </c>
    </row>
    <row r="170" spans="2:2" x14ac:dyDescent="0.45">
      <c r="B170" cm="1">
        <f t="array" ref="B170">TRANSPOSE(_xlfn._xlws.SORT(_xlfn._xlws.FILTER(obsDataLinks[observ_treat_ID],obsDataLinks[experiment_ID]=A170)))</f>
        <v>0</v>
      </c>
    </row>
    <row r="171" spans="2:2" x14ac:dyDescent="0.45">
      <c r="B171" cm="1">
        <f t="array" ref="B171">TRANSPOSE(_xlfn._xlws.SORT(_xlfn._xlws.FILTER(obsDataLinks[observ_treat_ID],obsDataLinks[experiment_ID]=A171)))</f>
        <v>0</v>
      </c>
    </row>
    <row r="172" spans="2:2" x14ac:dyDescent="0.45">
      <c r="B172" cm="1">
        <f t="array" ref="B172">TRANSPOSE(_xlfn._xlws.SORT(_xlfn._xlws.FILTER(obsDataLinks[observ_treat_ID],obsDataLinks[experiment_ID]=A172)))</f>
        <v>0</v>
      </c>
    </row>
    <row r="173" spans="2:2" x14ac:dyDescent="0.45">
      <c r="B173" cm="1">
        <f t="array" ref="B173">TRANSPOSE(_xlfn._xlws.SORT(_xlfn._xlws.FILTER(obsDataLinks[observ_treat_ID],obsDataLinks[experiment_ID]=A173)))</f>
        <v>0</v>
      </c>
    </row>
    <row r="174" spans="2:2" x14ac:dyDescent="0.45">
      <c r="B174" cm="1">
        <f t="array" ref="B174">TRANSPOSE(_xlfn._xlws.SORT(_xlfn._xlws.FILTER(obsDataLinks[observ_treat_ID],obsDataLinks[experiment_ID]=A174)))</f>
        <v>0</v>
      </c>
    </row>
    <row r="175" spans="2:2" x14ac:dyDescent="0.45">
      <c r="B175" cm="1">
        <f t="array" ref="B175">TRANSPOSE(_xlfn._xlws.SORT(_xlfn._xlws.FILTER(obsDataLinks[observ_treat_ID],obsDataLinks[experiment_ID]=A175)))</f>
        <v>0</v>
      </c>
    </row>
    <row r="176" spans="2:2" x14ac:dyDescent="0.45">
      <c r="B176" cm="1">
        <f t="array" ref="B176">TRANSPOSE(_xlfn._xlws.SORT(_xlfn._xlws.FILTER(obsDataLinks[observ_treat_ID],obsDataLinks[experiment_ID]=A176)))</f>
        <v>0</v>
      </c>
    </row>
    <row r="177" spans="2:2" x14ac:dyDescent="0.45">
      <c r="B177" cm="1">
        <f t="array" ref="B177">TRANSPOSE(_xlfn._xlws.SORT(_xlfn._xlws.FILTER(obsDataLinks[observ_treat_ID],obsDataLinks[experiment_ID]=A177)))</f>
        <v>0</v>
      </c>
    </row>
    <row r="178" spans="2:2" x14ac:dyDescent="0.45">
      <c r="B178" cm="1">
        <f t="array" ref="B178">TRANSPOSE(_xlfn._xlws.SORT(_xlfn._xlws.FILTER(obsDataLinks[observ_treat_ID],obsDataLinks[experiment_ID]=A178)))</f>
        <v>0</v>
      </c>
    </row>
    <row r="179" spans="2:2" x14ac:dyDescent="0.45">
      <c r="B179" cm="1">
        <f t="array" ref="B179">TRANSPOSE(_xlfn._xlws.SORT(_xlfn._xlws.FILTER(obsDataLinks[observ_treat_ID],obsDataLinks[experiment_ID]=A179)))</f>
        <v>0</v>
      </c>
    </row>
    <row r="180" spans="2:2" x14ac:dyDescent="0.45">
      <c r="B180" cm="1">
        <f t="array" ref="B180">TRANSPOSE(_xlfn._xlws.SORT(_xlfn._xlws.FILTER(obsDataLinks[observ_treat_ID],obsDataLinks[experiment_ID]=A180)))</f>
        <v>0</v>
      </c>
    </row>
    <row r="181" spans="2:2" x14ac:dyDescent="0.45">
      <c r="B181" cm="1">
        <f t="array" ref="B181">TRANSPOSE(_xlfn._xlws.SORT(_xlfn._xlws.FILTER(obsDataLinks[observ_treat_ID],obsDataLinks[experiment_ID]=A181)))</f>
        <v>0</v>
      </c>
    </row>
    <row r="182" spans="2:2" x14ac:dyDescent="0.45">
      <c r="B182" cm="1">
        <f t="array" ref="B182">TRANSPOSE(_xlfn._xlws.SORT(_xlfn._xlws.FILTER(obsDataLinks[observ_treat_ID],obsDataLinks[experiment_ID]=A182)))</f>
        <v>0</v>
      </c>
    </row>
    <row r="183" spans="2:2" x14ac:dyDescent="0.45">
      <c r="B183" cm="1">
        <f t="array" ref="B183">TRANSPOSE(_xlfn._xlws.SORT(_xlfn._xlws.FILTER(obsDataLinks[observ_treat_ID],obsDataLinks[experiment_ID]=A183)))</f>
        <v>0</v>
      </c>
    </row>
    <row r="184" spans="2:2" x14ac:dyDescent="0.45">
      <c r="B184" cm="1">
        <f t="array" ref="B184">TRANSPOSE(_xlfn._xlws.SORT(_xlfn._xlws.FILTER(obsDataLinks[observ_treat_ID],obsDataLinks[experiment_ID]=A184)))</f>
        <v>0</v>
      </c>
    </row>
    <row r="185" spans="2:2" x14ac:dyDescent="0.45">
      <c r="B185" cm="1">
        <f t="array" ref="B185">TRANSPOSE(_xlfn._xlws.SORT(_xlfn._xlws.FILTER(obsDataLinks[observ_treat_ID],obsDataLinks[experiment_ID]=A185)))</f>
        <v>0</v>
      </c>
    </row>
    <row r="186" spans="2:2" x14ac:dyDescent="0.45">
      <c r="B186" cm="1">
        <f t="array" ref="B186">TRANSPOSE(_xlfn._xlws.SORT(_xlfn._xlws.FILTER(obsDataLinks[observ_treat_ID],obsDataLinks[experiment_ID]=A186)))</f>
        <v>0</v>
      </c>
    </row>
    <row r="187" spans="2:2" x14ac:dyDescent="0.45">
      <c r="B187" cm="1">
        <f t="array" ref="B187">TRANSPOSE(_xlfn._xlws.SORT(_xlfn._xlws.FILTER(obsDataLinks[observ_treat_ID],obsDataLinks[experiment_ID]=A187)))</f>
        <v>0</v>
      </c>
    </row>
    <row r="188" spans="2:2" x14ac:dyDescent="0.45">
      <c r="B188" cm="1">
        <f t="array" ref="B188">TRANSPOSE(_xlfn._xlws.SORT(_xlfn._xlws.FILTER(obsDataLinks[observ_treat_ID],obsDataLinks[experiment_ID]=A188)))</f>
        <v>0</v>
      </c>
    </row>
    <row r="189" spans="2:2" x14ac:dyDescent="0.45">
      <c r="B189" cm="1">
        <f t="array" ref="B189">TRANSPOSE(_xlfn._xlws.SORT(_xlfn._xlws.FILTER(obsDataLinks[observ_treat_ID],obsDataLinks[experiment_ID]=A189)))</f>
        <v>0</v>
      </c>
    </row>
    <row r="190" spans="2:2" x14ac:dyDescent="0.45">
      <c r="B190" cm="1">
        <f t="array" ref="B190">TRANSPOSE(_xlfn._xlws.SORT(_xlfn._xlws.FILTER(obsDataLinks[observ_treat_ID],obsDataLinks[experiment_ID]=A190)))</f>
        <v>0</v>
      </c>
    </row>
    <row r="191" spans="2:2" x14ac:dyDescent="0.45">
      <c r="B191" cm="1">
        <f t="array" ref="B191">TRANSPOSE(_xlfn._xlws.SORT(_xlfn._xlws.FILTER(obsDataLinks[observ_treat_ID],obsDataLinks[experiment_ID]=A191)))</f>
        <v>0</v>
      </c>
    </row>
    <row r="192" spans="2:2" x14ac:dyDescent="0.45">
      <c r="B192" cm="1">
        <f t="array" ref="B192">TRANSPOSE(_xlfn._xlws.SORT(_xlfn._xlws.FILTER(obsDataLinks[observ_treat_ID],obsDataLinks[experiment_ID]=A192)))</f>
        <v>0</v>
      </c>
    </row>
    <row r="193" spans="2:2" x14ac:dyDescent="0.45">
      <c r="B193" cm="1">
        <f t="array" ref="B193">TRANSPOSE(_xlfn._xlws.SORT(_xlfn._xlws.FILTER(obsDataLinks[observ_treat_ID],obsDataLinks[experiment_ID]=A193)))</f>
        <v>0</v>
      </c>
    </row>
    <row r="194" spans="2:2" x14ac:dyDescent="0.45">
      <c r="B194" cm="1">
        <f t="array" ref="B194">TRANSPOSE(_xlfn._xlws.SORT(_xlfn._xlws.FILTER(obsDataLinks[observ_treat_ID],obsDataLinks[experiment_ID]=A194)))</f>
        <v>0</v>
      </c>
    </row>
    <row r="195" spans="2:2" x14ac:dyDescent="0.45">
      <c r="B195" cm="1">
        <f t="array" ref="B195">TRANSPOSE(_xlfn._xlws.SORT(_xlfn._xlws.FILTER(obsDataLinks[observ_treat_ID],obsDataLinks[experiment_ID]=A195)))</f>
        <v>0</v>
      </c>
    </row>
    <row r="196" spans="2:2" x14ac:dyDescent="0.45">
      <c r="B196" cm="1">
        <f t="array" ref="B196">TRANSPOSE(_xlfn._xlws.SORT(_xlfn._xlws.FILTER(obsDataLinks[observ_treat_ID],obsDataLinks[experiment_ID]=A196)))</f>
        <v>0</v>
      </c>
    </row>
    <row r="197" spans="2:2" x14ac:dyDescent="0.45">
      <c r="B197" cm="1">
        <f t="array" ref="B197">TRANSPOSE(_xlfn._xlws.SORT(_xlfn._xlws.FILTER(obsDataLinks[observ_treat_ID],obsDataLinks[experiment_ID]=A197)))</f>
        <v>0</v>
      </c>
    </row>
    <row r="198" spans="2:2" x14ac:dyDescent="0.45">
      <c r="B198" cm="1">
        <f t="array" ref="B198">TRANSPOSE(_xlfn._xlws.SORT(_xlfn._xlws.FILTER(obsDataLinks[observ_treat_ID],obsDataLinks[experiment_ID]=A198)))</f>
        <v>0</v>
      </c>
    </row>
    <row r="199" spans="2:2" x14ac:dyDescent="0.45">
      <c r="B199" cm="1">
        <f t="array" ref="B199">TRANSPOSE(_xlfn._xlws.SORT(_xlfn._xlws.FILTER(obsDataLinks[observ_treat_ID],obsDataLinks[experiment_ID]=A199)))</f>
        <v>0</v>
      </c>
    </row>
    <row r="200" spans="2:2" x14ac:dyDescent="0.45">
      <c r="B200" cm="1">
        <f t="array" ref="B200">TRANSPOSE(_xlfn._xlws.SORT(_xlfn._xlws.FILTER(obsDataLinks[observ_treat_ID],obsDataLinks[experiment_ID]=A200)))</f>
        <v>0</v>
      </c>
    </row>
    <row r="201" spans="2:2" x14ac:dyDescent="0.45">
      <c r="B201" cm="1">
        <f t="array" ref="B201">TRANSPOSE(_xlfn._xlws.SORT(_xlfn._xlws.FILTER(obsDataLinks[observ_treat_ID],obsDataLinks[experiment_ID]=A201)))</f>
        <v>0</v>
      </c>
    </row>
    <row r="202" spans="2:2" x14ac:dyDescent="0.45">
      <c r="B202" cm="1">
        <f t="array" ref="B202">TRANSPOSE(_xlfn._xlws.SORT(_xlfn._xlws.FILTER(obsDataLinks[observ_treat_ID],obsDataLinks[experiment_ID]=A202)))</f>
        <v>0</v>
      </c>
    </row>
    <row r="203" spans="2:2" x14ac:dyDescent="0.45">
      <c r="B203" cm="1">
        <f t="array" ref="B203">TRANSPOSE(_xlfn._xlws.SORT(_xlfn._xlws.FILTER(obsDataLinks[observ_treat_ID],obsDataLinks[experiment_ID]=A203)))</f>
        <v>0</v>
      </c>
    </row>
    <row r="204" spans="2:2" x14ac:dyDescent="0.45">
      <c r="B204" cm="1">
        <f t="array" ref="B204">TRANSPOSE(_xlfn._xlws.SORT(_xlfn._xlws.FILTER(obsDataLinks[observ_treat_ID],obsDataLinks[experiment_ID]=A204)))</f>
        <v>0</v>
      </c>
    </row>
    <row r="205" spans="2:2" x14ac:dyDescent="0.45">
      <c r="B205" cm="1">
        <f t="array" ref="B205">TRANSPOSE(_xlfn._xlws.SORT(_xlfn._xlws.FILTER(obsDataLinks[observ_treat_ID],obsDataLinks[experiment_ID]=A205)))</f>
        <v>0</v>
      </c>
    </row>
    <row r="206" spans="2:2" x14ac:dyDescent="0.45">
      <c r="B206" cm="1">
        <f t="array" ref="B206">TRANSPOSE(_xlfn._xlws.SORT(_xlfn._xlws.FILTER(obsDataLinks[observ_treat_ID],obsDataLinks[experiment_ID]=A206)))</f>
        <v>0</v>
      </c>
    </row>
    <row r="207" spans="2:2" x14ac:dyDescent="0.45">
      <c r="B207" cm="1">
        <f t="array" ref="B207">TRANSPOSE(_xlfn._xlws.SORT(_xlfn._xlws.FILTER(obsDataLinks[observ_treat_ID],obsDataLinks[experiment_ID]=A207)))</f>
        <v>0</v>
      </c>
    </row>
    <row r="208" spans="2:2" x14ac:dyDescent="0.45">
      <c r="B208" cm="1">
        <f t="array" ref="B208">TRANSPOSE(_xlfn._xlws.SORT(_xlfn._xlws.FILTER(obsDataLinks[observ_treat_ID],obsDataLinks[experiment_ID]=A208)))</f>
        <v>0</v>
      </c>
    </row>
    <row r="209" spans="2:2" x14ac:dyDescent="0.45">
      <c r="B209" cm="1">
        <f t="array" ref="B209">TRANSPOSE(_xlfn._xlws.SORT(_xlfn._xlws.FILTER(obsDataLinks[observ_treat_ID],obsDataLinks[experiment_ID]=A209)))</f>
        <v>0</v>
      </c>
    </row>
    <row r="210" spans="2:2" x14ac:dyDescent="0.45">
      <c r="B210" cm="1">
        <f t="array" ref="B210">TRANSPOSE(_xlfn._xlws.SORT(_xlfn._xlws.FILTER(obsDataLinks[observ_treat_ID],obsDataLinks[experiment_ID]=A210)))</f>
        <v>0</v>
      </c>
    </row>
    <row r="211" spans="2:2" x14ac:dyDescent="0.45">
      <c r="B211" cm="1">
        <f t="array" ref="B211">TRANSPOSE(_xlfn._xlws.SORT(_xlfn._xlws.FILTER(obsDataLinks[observ_treat_ID],obsDataLinks[experiment_ID]=A211)))</f>
        <v>0</v>
      </c>
    </row>
    <row r="212" spans="2:2" x14ac:dyDescent="0.45">
      <c r="B212" cm="1">
        <f t="array" ref="B212">TRANSPOSE(_xlfn._xlws.SORT(_xlfn._xlws.FILTER(obsDataLinks[observ_treat_ID],obsDataLinks[experiment_ID]=A212)))</f>
        <v>0</v>
      </c>
    </row>
    <row r="213" spans="2:2" x14ac:dyDescent="0.45">
      <c r="B213" cm="1">
        <f t="array" ref="B213">TRANSPOSE(_xlfn._xlws.SORT(_xlfn._xlws.FILTER(obsDataLinks[observ_treat_ID],obsDataLinks[experiment_ID]=A213)))</f>
        <v>0</v>
      </c>
    </row>
    <row r="214" spans="2:2" x14ac:dyDescent="0.45">
      <c r="B214" cm="1">
        <f t="array" ref="B214">TRANSPOSE(_xlfn._xlws.SORT(_xlfn._xlws.FILTER(obsDataLinks[observ_treat_ID],obsDataLinks[experiment_ID]=A214)))</f>
        <v>0</v>
      </c>
    </row>
    <row r="215" spans="2:2" x14ac:dyDescent="0.45">
      <c r="B215" cm="1">
        <f t="array" ref="B215">TRANSPOSE(_xlfn._xlws.SORT(_xlfn._xlws.FILTER(obsDataLinks[observ_treat_ID],obsDataLinks[experiment_ID]=A215)))</f>
        <v>0</v>
      </c>
    </row>
    <row r="216" spans="2:2" x14ac:dyDescent="0.45">
      <c r="B216" cm="1">
        <f t="array" ref="B216">TRANSPOSE(_xlfn._xlws.SORT(_xlfn._xlws.FILTER(obsDataLinks[observ_treat_ID],obsDataLinks[experiment_ID]=A216)))</f>
        <v>0</v>
      </c>
    </row>
    <row r="217" spans="2:2" x14ac:dyDescent="0.45">
      <c r="B217" cm="1">
        <f t="array" ref="B217">TRANSPOSE(_xlfn._xlws.SORT(_xlfn._xlws.FILTER(obsDataLinks[observ_treat_ID],obsDataLinks[experiment_ID]=A217)))</f>
        <v>0</v>
      </c>
    </row>
    <row r="218" spans="2:2" x14ac:dyDescent="0.45">
      <c r="B218" cm="1">
        <f t="array" ref="B218">TRANSPOSE(_xlfn._xlws.SORT(_xlfn._xlws.FILTER(obsDataLinks[observ_treat_ID],obsDataLinks[experiment_ID]=A218)))</f>
        <v>0</v>
      </c>
    </row>
    <row r="219" spans="2:2" x14ac:dyDescent="0.45">
      <c r="B219" cm="1">
        <f t="array" ref="B219">TRANSPOSE(_xlfn._xlws.SORT(_xlfn._xlws.FILTER(obsDataLinks[observ_treat_ID],obsDataLinks[experiment_ID]=A219)))</f>
        <v>0</v>
      </c>
    </row>
    <row r="220" spans="2:2" x14ac:dyDescent="0.45">
      <c r="B220" cm="1">
        <f t="array" ref="B220">TRANSPOSE(_xlfn._xlws.SORT(_xlfn._xlws.FILTER(obsDataLinks[observ_treat_ID],obsDataLinks[experiment_ID]=A220)))</f>
        <v>0</v>
      </c>
    </row>
    <row r="221" spans="2:2" x14ac:dyDescent="0.45">
      <c r="B221" cm="1">
        <f t="array" ref="B221">TRANSPOSE(_xlfn._xlws.SORT(_xlfn._xlws.FILTER(obsDataLinks[observ_treat_ID],obsDataLinks[experiment_ID]=A221)))</f>
        <v>0</v>
      </c>
    </row>
    <row r="222" spans="2:2" x14ac:dyDescent="0.45">
      <c r="B222" cm="1">
        <f t="array" ref="B222">TRANSPOSE(_xlfn._xlws.SORT(_xlfn._xlws.FILTER(obsDataLinks[observ_treat_ID],obsDataLinks[experiment_ID]=A222)))</f>
        <v>0</v>
      </c>
    </row>
    <row r="223" spans="2:2" x14ac:dyDescent="0.45">
      <c r="B223" cm="1">
        <f t="array" ref="B223">TRANSPOSE(_xlfn._xlws.SORT(_xlfn._xlws.FILTER(obsDataLinks[observ_treat_ID],obsDataLinks[experiment_ID]=A223)))</f>
        <v>0</v>
      </c>
    </row>
    <row r="224" spans="2:2" x14ac:dyDescent="0.45">
      <c r="B224" cm="1">
        <f t="array" ref="B224">TRANSPOSE(_xlfn._xlws.SORT(_xlfn._xlws.FILTER(obsDataLinks[observ_treat_ID],obsDataLinks[experiment_ID]=A224)))</f>
        <v>0</v>
      </c>
    </row>
    <row r="225" spans="2:2" x14ac:dyDescent="0.45">
      <c r="B225" cm="1">
        <f t="array" ref="B225">TRANSPOSE(_xlfn._xlws.SORT(_xlfn._xlws.FILTER(obsDataLinks[observ_treat_ID],obsDataLinks[experiment_ID]=A225)))</f>
        <v>0</v>
      </c>
    </row>
    <row r="226" spans="2:2" x14ac:dyDescent="0.45">
      <c r="B226" cm="1">
        <f t="array" ref="B226">TRANSPOSE(_xlfn._xlws.SORT(_xlfn._xlws.FILTER(obsDataLinks[observ_treat_ID],obsDataLinks[experiment_ID]=A226)))</f>
        <v>0</v>
      </c>
    </row>
    <row r="227" spans="2:2" x14ac:dyDescent="0.45">
      <c r="B227" cm="1">
        <f t="array" ref="B227">TRANSPOSE(_xlfn._xlws.SORT(_xlfn._xlws.FILTER(obsDataLinks[observ_treat_ID],obsDataLinks[experiment_ID]=A227)))</f>
        <v>0</v>
      </c>
    </row>
    <row r="228" spans="2:2" x14ac:dyDescent="0.45">
      <c r="B228" cm="1">
        <f t="array" ref="B228">TRANSPOSE(_xlfn._xlws.SORT(_xlfn._xlws.FILTER(obsDataLinks[observ_treat_ID],obsDataLinks[experiment_ID]=A228)))</f>
        <v>0</v>
      </c>
    </row>
    <row r="229" spans="2:2" x14ac:dyDescent="0.45">
      <c r="B229" cm="1">
        <f t="array" ref="B229">TRANSPOSE(_xlfn._xlws.SORT(_xlfn._xlws.FILTER(obsDataLinks[observ_treat_ID],obsDataLinks[experiment_ID]=A229)))</f>
        <v>0</v>
      </c>
    </row>
    <row r="230" spans="2:2" x14ac:dyDescent="0.45">
      <c r="B230" cm="1">
        <f t="array" ref="B230">TRANSPOSE(_xlfn._xlws.SORT(_xlfn._xlws.FILTER(obsDataLinks[observ_treat_ID],obsDataLinks[experiment_ID]=A230)))</f>
        <v>0</v>
      </c>
    </row>
    <row r="231" spans="2:2" x14ac:dyDescent="0.45">
      <c r="B231" cm="1">
        <f t="array" ref="B231">TRANSPOSE(_xlfn._xlws.SORT(_xlfn._xlws.FILTER(obsDataLinks[observ_treat_ID],obsDataLinks[experiment_ID]=A231)))</f>
        <v>0</v>
      </c>
    </row>
    <row r="232" spans="2:2" x14ac:dyDescent="0.45">
      <c r="B232" cm="1">
        <f t="array" ref="B232">TRANSPOSE(_xlfn._xlws.SORT(_xlfn._xlws.FILTER(obsDataLinks[observ_treat_ID],obsDataLinks[experiment_ID]=A232)))</f>
        <v>0</v>
      </c>
    </row>
    <row r="233" spans="2:2" x14ac:dyDescent="0.45">
      <c r="B233" cm="1">
        <f t="array" ref="B233">TRANSPOSE(_xlfn._xlws.SORT(_xlfn._xlws.FILTER(obsDataLinks[observ_treat_ID],obsDataLinks[experiment_ID]=A233)))</f>
        <v>0</v>
      </c>
    </row>
    <row r="234" spans="2:2" x14ac:dyDescent="0.45">
      <c r="B234" cm="1">
        <f t="array" ref="B234">TRANSPOSE(_xlfn._xlws.SORT(_xlfn._xlws.FILTER(obsDataLinks[observ_treat_ID],obsDataLinks[experiment_ID]=A234)))</f>
        <v>0</v>
      </c>
    </row>
    <row r="235" spans="2:2" x14ac:dyDescent="0.45">
      <c r="B235" cm="1">
        <f t="array" ref="B235">TRANSPOSE(_xlfn._xlws.SORT(_xlfn._xlws.FILTER(obsDataLinks[observ_treat_ID],obsDataLinks[experiment_ID]=A235)))</f>
        <v>0</v>
      </c>
    </row>
    <row r="236" spans="2:2" x14ac:dyDescent="0.45">
      <c r="B236" cm="1">
        <f t="array" ref="B236">TRANSPOSE(_xlfn._xlws.SORT(_xlfn._xlws.FILTER(obsDataLinks[observ_treat_ID],obsDataLinks[experiment_ID]=A236)))</f>
        <v>0</v>
      </c>
    </row>
    <row r="237" spans="2:2" x14ac:dyDescent="0.45">
      <c r="B237" cm="1">
        <f t="array" ref="B237">TRANSPOSE(_xlfn._xlws.SORT(_xlfn._xlws.FILTER(obsDataLinks[observ_treat_ID],obsDataLinks[experiment_ID]=A237)))</f>
        <v>0</v>
      </c>
    </row>
    <row r="238" spans="2:2" x14ac:dyDescent="0.45">
      <c r="B238" cm="1">
        <f t="array" ref="B238">TRANSPOSE(_xlfn._xlws.SORT(_xlfn._xlws.FILTER(obsDataLinks[observ_treat_ID],obsDataLinks[experiment_ID]=A238)))</f>
        <v>0</v>
      </c>
    </row>
    <row r="239" spans="2:2" x14ac:dyDescent="0.45">
      <c r="B239" cm="1">
        <f t="array" ref="B239">TRANSPOSE(_xlfn._xlws.SORT(_xlfn._xlws.FILTER(obsDataLinks[observ_treat_ID],obsDataLinks[experiment_ID]=A239)))</f>
        <v>0</v>
      </c>
    </row>
    <row r="240" spans="2:2" x14ac:dyDescent="0.45">
      <c r="B240" cm="1">
        <f t="array" ref="B240">TRANSPOSE(_xlfn._xlws.SORT(_xlfn._xlws.FILTER(obsDataLinks[observ_treat_ID],obsDataLinks[experiment_ID]=A240)))</f>
        <v>0</v>
      </c>
    </row>
    <row r="241" spans="2:2" x14ac:dyDescent="0.45">
      <c r="B241" cm="1">
        <f t="array" ref="B241">TRANSPOSE(_xlfn._xlws.SORT(_xlfn._xlws.FILTER(obsDataLinks[observ_treat_ID],obsDataLinks[experiment_ID]=A241)))</f>
        <v>0</v>
      </c>
    </row>
    <row r="242" spans="2:2" x14ac:dyDescent="0.45">
      <c r="B242" cm="1">
        <f t="array" ref="B242">TRANSPOSE(_xlfn._xlws.SORT(_xlfn._xlws.FILTER(obsDataLinks[observ_treat_ID],obsDataLinks[experiment_ID]=A242)))</f>
        <v>0</v>
      </c>
    </row>
    <row r="243" spans="2:2" x14ac:dyDescent="0.45">
      <c r="B243" cm="1">
        <f t="array" ref="B243">TRANSPOSE(_xlfn._xlws.SORT(_xlfn._xlws.FILTER(obsDataLinks[observ_treat_ID],obsDataLinks[experiment_ID]=A243)))</f>
        <v>0</v>
      </c>
    </row>
    <row r="244" spans="2:2" x14ac:dyDescent="0.45">
      <c r="B244" cm="1">
        <f t="array" ref="B244">TRANSPOSE(_xlfn._xlws.SORT(_xlfn._xlws.FILTER(obsDataLinks[observ_treat_ID],obsDataLinks[experiment_ID]=A244)))</f>
        <v>0</v>
      </c>
    </row>
    <row r="245" spans="2:2" x14ac:dyDescent="0.45">
      <c r="B245" cm="1">
        <f t="array" ref="B245">TRANSPOSE(_xlfn._xlws.SORT(_xlfn._xlws.FILTER(obsDataLinks[observ_treat_ID],obsDataLinks[experiment_ID]=A245)))</f>
        <v>0</v>
      </c>
    </row>
    <row r="246" spans="2:2" x14ac:dyDescent="0.45">
      <c r="B246" cm="1">
        <f t="array" ref="B246">TRANSPOSE(_xlfn._xlws.SORT(_xlfn._xlws.FILTER(obsDataLinks[observ_treat_ID],obsDataLinks[experiment_ID]=A246)))</f>
        <v>0</v>
      </c>
    </row>
    <row r="247" spans="2:2" x14ac:dyDescent="0.45">
      <c r="B247" cm="1">
        <f t="array" ref="B247">TRANSPOSE(_xlfn._xlws.SORT(_xlfn._xlws.FILTER(obsDataLinks[observ_treat_ID],obsDataLinks[experiment_ID]=A247)))</f>
        <v>0</v>
      </c>
    </row>
    <row r="248" spans="2:2" x14ac:dyDescent="0.45">
      <c r="B248" cm="1">
        <f t="array" ref="B248">TRANSPOSE(_xlfn._xlws.SORT(_xlfn._xlws.FILTER(obsDataLinks[observ_treat_ID],obsDataLinks[experiment_ID]=A248)))</f>
        <v>0</v>
      </c>
    </row>
    <row r="249" spans="2:2" x14ac:dyDescent="0.45">
      <c r="B249" cm="1">
        <f t="array" ref="B249">TRANSPOSE(_xlfn._xlws.SORT(_xlfn._xlws.FILTER(obsDataLinks[observ_treat_ID],obsDataLinks[experiment_ID]=A249)))</f>
        <v>0</v>
      </c>
    </row>
    <row r="250" spans="2:2" x14ac:dyDescent="0.45">
      <c r="B250" cm="1">
        <f t="array" ref="B250">TRANSPOSE(_xlfn._xlws.SORT(_xlfn._xlws.FILTER(obsDataLinks[observ_treat_ID],obsDataLinks[experiment_ID]=A250)))</f>
        <v>0</v>
      </c>
    </row>
    <row r="251" spans="2:2" x14ac:dyDescent="0.45">
      <c r="B251" cm="1">
        <f t="array" ref="B251">TRANSPOSE(_xlfn._xlws.SORT(_xlfn._xlws.FILTER(obsDataLinks[observ_treat_ID],obsDataLinks[experiment_ID]=A251)))</f>
        <v>0</v>
      </c>
    </row>
    <row r="252" spans="2:2" x14ac:dyDescent="0.45">
      <c r="B252" cm="1">
        <f t="array" ref="B252">TRANSPOSE(_xlfn._xlws.SORT(_xlfn._xlws.FILTER(obsDataLinks[observ_treat_ID],obsDataLinks[experiment_ID]=A252)))</f>
        <v>0</v>
      </c>
    </row>
    <row r="253" spans="2:2" x14ac:dyDescent="0.45">
      <c r="B253" cm="1">
        <f t="array" ref="B253">TRANSPOSE(_xlfn._xlws.SORT(_xlfn._xlws.FILTER(obsDataLinks[observ_treat_ID],obsDataLinks[experiment_ID]=A253)))</f>
        <v>0</v>
      </c>
    </row>
    <row r="254" spans="2:2" x14ac:dyDescent="0.45">
      <c r="B254" cm="1">
        <f t="array" ref="B254">TRANSPOSE(_xlfn._xlws.SORT(_xlfn._xlws.FILTER(obsDataLinks[observ_treat_ID],obsDataLinks[experiment_ID]=A254)))</f>
        <v>0</v>
      </c>
    </row>
    <row r="255" spans="2:2" x14ac:dyDescent="0.45">
      <c r="B255" cm="1">
        <f t="array" ref="B255">TRANSPOSE(_xlfn._xlws.SORT(_xlfn._xlws.FILTER(obsDataLinks[observ_treat_ID],obsDataLinks[experiment_ID]=A255)))</f>
        <v>0</v>
      </c>
    </row>
    <row r="256" spans="2:2" x14ac:dyDescent="0.45">
      <c r="B256" cm="1">
        <f t="array" ref="B256">TRANSPOSE(_xlfn._xlws.SORT(_xlfn._xlws.FILTER(obsDataLinks[observ_treat_ID],obsDataLinks[experiment_ID]=A256)))</f>
        <v>0</v>
      </c>
    </row>
    <row r="257" spans="2:2" x14ac:dyDescent="0.45">
      <c r="B257" cm="1">
        <f t="array" ref="B257">TRANSPOSE(_xlfn._xlws.SORT(_xlfn._xlws.FILTER(obsDataLinks[observ_treat_ID],obsDataLinks[experiment_ID]=A257)))</f>
        <v>0</v>
      </c>
    </row>
    <row r="258" spans="2:2" x14ac:dyDescent="0.45">
      <c r="B258" cm="1">
        <f t="array" ref="B258">TRANSPOSE(_xlfn._xlws.SORT(_xlfn._xlws.FILTER(obsDataLinks[observ_treat_ID],obsDataLinks[experiment_ID]=A258)))</f>
        <v>0</v>
      </c>
    </row>
    <row r="259" spans="2:2" x14ac:dyDescent="0.45">
      <c r="B259" cm="1">
        <f t="array" ref="B259">TRANSPOSE(_xlfn._xlws.SORT(_xlfn._xlws.FILTER(obsDataLinks[observ_treat_ID],obsDataLinks[experiment_ID]=A259)))</f>
        <v>0</v>
      </c>
    </row>
    <row r="260" spans="2:2" x14ac:dyDescent="0.45">
      <c r="B260" cm="1">
        <f t="array" ref="B260">TRANSPOSE(_xlfn._xlws.SORT(_xlfn._xlws.FILTER(obsDataLinks[observ_treat_ID],obsDataLinks[experiment_ID]=A260)))</f>
        <v>0</v>
      </c>
    </row>
    <row r="261" spans="2:2" x14ac:dyDescent="0.45">
      <c r="B261" cm="1">
        <f t="array" ref="B261">TRANSPOSE(_xlfn._xlws.SORT(_xlfn._xlws.FILTER(obsDataLinks[observ_treat_ID],obsDataLinks[experiment_ID]=A261)))</f>
        <v>0</v>
      </c>
    </row>
    <row r="262" spans="2:2" x14ac:dyDescent="0.45">
      <c r="B262" cm="1">
        <f t="array" ref="B262">TRANSPOSE(_xlfn._xlws.SORT(_xlfn._xlws.FILTER(obsDataLinks[observ_treat_ID],obsDataLinks[experiment_ID]=A262)))</f>
        <v>0</v>
      </c>
    </row>
    <row r="263" spans="2:2" x14ac:dyDescent="0.45">
      <c r="B263" cm="1">
        <f t="array" ref="B263">TRANSPOSE(_xlfn._xlws.SORT(_xlfn._xlws.FILTER(obsDataLinks[observ_treat_ID],obsDataLinks[experiment_ID]=A263)))</f>
        <v>0</v>
      </c>
    </row>
    <row r="264" spans="2:2" x14ac:dyDescent="0.45">
      <c r="B264" cm="1">
        <f t="array" ref="B264">TRANSPOSE(_xlfn._xlws.SORT(_xlfn._xlws.FILTER(obsDataLinks[observ_treat_ID],obsDataLinks[experiment_ID]=A264)))</f>
        <v>0</v>
      </c>
    </row>
    <row r="265" spans="2:2" x14ac:dyDescent="0.45">
      <c r="B265" cm="1">
        <f t="array" ref="B265">TRANSPOSE(_xlfn._xlws.SORT(_xlfn._xlws.FILTER(obsDataLinks[observ_treat_ID],obsDataLinks[experiment_ID]=A265)))</f>
        <v>0</v>
      </c>
    </row>
    <row r="266" spans="2:2" x14ac:dyDescent="0.45">
      <c r="B266" cm="1">
        <f t="array" ref="B266">TRANSPOSE(_xlfn._xlws.SORT(_xlfn._xlws.FILTER(obsDataLinks[observ_treat_ID],obsDataLinks[experiment_ID]=A266)))</f>
        <v>0</v>
      </c>
    </row>
    <row r="267" spans="2:2" x14ac:dyDescent="0.45">
      <c r="B267" cm="1">
        <f t="array" ref="B267">TRANSPOSE(_xlfn._xlws.SORT(_xlfn._xlws.FILTER(obsDataLinks[observ_treat_ID],obsDataLinks[experiment_ID]=A267)))</f>
        <v>0</v>
      </c>
    </row>
    <row r="268" spans="2:2" x14ac:dyDescent="0.45">
      <c r="B268" cm="1">
        <f t="array" ref="B268">TRANSPOSE(_xlfn._xlws.SORT(_xlfn._xlws.FILTER(obsDataLinks[observ_treat_ID],obsDataLinks[experiment_ID]=A268)))</f>
        <v>0</v>
      </c>
    </row>
    <row r="269" spans="2:2" x14ac:dyDescent="0.45">
      <c r="B269" cm="1">
        <f t="array" ref="B269">TRANSPOSE(_xlfn._xlws.SORT(_xlfn._xlws.FILTER(obsDataLinks[observ_treat_ID],obsDataLinks[experiment_ID]=A269)))</f>
        <v>0</v>
      </c>
    </row>
    <row r="270" spans="2:2" x14ac:dyDescent="0.45">
      <c r="B270" cm="1">
        <f t="array" ref="B270">TRANSPOSE(_xlfn._xlws.SORT(_xlfn._xlws.FILTER(obsDataLinks[observ_treat_ID],obsDataLinks[experiment_ID]=A270)))</f>
        <v>0</v>
      </c>
    </row>
    <row r="271" spans="2:2" x14ac:dyDescent="0.45">
      <c r="B271" cm="1">
        <f t="array" ref="B271">TRANSPOSE(_xlfn._xlws.SORT(_xlfn._xlws.FILTER(obsDataLinks[observ_treat_ID],obsDataLinks[experiment_ID]=A271)))</f>
        <v>0</v>
      </c>
    </row>
    <row r="272" spans="2:2" x14ac:dyDescent="0.45">
      <c r="B272" cm="1">
        <f t="array" ref="B272">TRANSPOSE(_xlfn._xlws.SORT(_xlfn._xlws.FILTER(obsDataLinks[observ_treat_ID],obsDataLinks[experiment_ID]=A272)))</f>
        <v>0</v>
      </c>
    </row>
    <row r="273" spans="2:2" x14ac:dyDescent="0.45">
      <c r="B273" cm="1">
        <f t="array" ref="B273">TRANSPOSE(_xlfn._xlws.SORT(_xlfn._xlws.FILTER(obsDataLinks[observ_treat_ID],obsDataLinks[experiment_ID]=A273)))</f>
        <v>0</v>
      </c>
    </row>
    <row r="274" spans="2:2" x14ac:dyDescent="0.45">
      <c r="B274" cm="1">
        <f t="array" ref="B274">TRANSPOSE(_xlfn._xlws.SORT(_xlfn._xlws.FILTER(obsDataLinks[observ_treat_ID],obsDataLinks[experiment_ID]=A274)))</f>
        <v>0</v>
      </c>
    </row>
    <row r="275" spans="2:2" x14ac:dyDescent="0.45">
      <c r="B275" cm="1">
        <f t="array" ref="B275">TRANSPOSE(_xlfn._xlws.SORT(_xlfn._xlws.FILTER(obsDataLinks[observ_treat_ID],obsDataLinks[experiment_ID]=A275)))</f>
        <v>0</v>
      </c>
    </row>
    <row r="276" spans="2:2" x14ac:dyDescent="0.45">
      <c r="B276" cm="1">
        <f t="array" ref="B276">TRANSPOSE(_xlfn._xlws.SORT(_xlfn._xlws.FILTER(obsDataLinks[observ_treat_ID],obsDataLinks[experiment_ID]=A276)))</f>
        <v>0</v>
      </c>
    </row>
    <row r="277" spans="2:2" x14ac:dyDescent="0.45">
      <c r="B277" cm="1">
        <f t="array" ref="B277">TRANSPOSE(_xlfn._xlws.SORT(_xlfn._xlws.FILTER(obsDataLinks[observ_treat_ID],obsDataLinks[experiment_ID]=A277)))</f>
        <v>0</v>
      </c>
    </row>
    <row r="278" spans="2:2" x14ac:dyDescent="0.45">
      <c r="B278" cm="1">
        <f t="array" ref="B278">TRANSPOSE(_xlfn._xlws.SORT(_xlfn._xlws.FILTER(obsDataLinks[observ_treat_ID],obsDataLinks[experiment_ID]=A278)))</f>
        <v>0</v>
      </c>
    </row>
    <row r="279" spans="2:2" x14ac:dyDescent="0.45">
      <c r="B279" cm="1">
        <f t="array" ref="B279">TRANSPOSE(_xlfn._xlws.SORT(_xlfn._xlws.FILTER(obsDataLinks[observ_treat_ID],obsDataLinks[experiment_ID]=A279)))</f>
        <v>0</v>
      </c>
    </row>
    <row r="280" spans="2:2" x14ac:dyDescent="0.45">
      <c r="B280" cm="1">
        <f t="array" ref="B280">TRANSPOSE(_xlfn._xlws.SORT(_xlfn._xlws.FILTER(obsDataLinks[observ_treat_ID],obsDataLinks[experiment_ID]=A280)))</f>
        <v>0</v>
      </c>
    </row>
    <row r="281" spans="2:2" x14ac:dyDescent="0.45">
      <c r="B281" cm="1">
        <f t="array" ref="B281">TRANSPOSE(_xlfn._xlws.SORT(_xlfn._xlws.FILTER(obsDataLinks[observ_treat_ID],obsDataLinks[experiment_ID]=A281)))</f>
        <v>0</v>
      </c>
    </row>
    <row r="282" spans="2:2" x14ac:dyDescent="0.45">
      <c r="B282" cm="1">
        <f t="array" ref="B282">TRANSPOSE(_xlfn._xlws.SORT(_xlfn._xlws.FILTER(obsDataLinks[observ_treat_ID],obsDataLinks[experiment_ID]=A282)))</f>
        <v>0</v>
      </c>
    </row>
    <row r="283" spans="2:2" x14ac:dyDescent="0.45">
      <c r="B283" cm="1">
        <f t="array" ref="B283">TRANSPOSE(_xlfn._xlws.SORT(_xlfn._xlws.FILTER(obsDataLinks[observ_treat_ID],obsDataLinks[experiment_ID]=A283)))</f>
        <v>0</v>
      </c>
    </row>
    <row r="284" spans="2:2" x14ac:dyDescent="0.45">
      <c r="B284" cm="1">
        <f t="array" ref="B284">TRANSPOSE(_xlfn._xlws.SORT(_xlfn._xlws.FILTER(obsDataLinks[observ_treat_ID],obsDataLinks[experiment_ID]=A284)))</f>
        <v>0</v>
      </c>
    </row>
    <row r="285" spans="2:2" x14ac:dyDescent="0.45">
      <c r="B285" cm="1">
        <f t="array" ref="B285">TRANSPOSE(_xlfn._xlws.SORT(_xlfn._xlws.FILTER(obsDataLinks[observ_treat_ID],obsDataLinks[experiment_ID]=A285)))</f>
        <v>0</v>
      </c>
    </row>
    <row r="286" spans="2:2" x14ac:dyDescent="0.45">
      <c r="B286" cm="1">
        <f t="array" ref="B286">TRANSPOSE(_xlfn._xlws.SORT(_xlfn._xlws.FILTER(obsDataLinks[observ_treat_ID],obsDataLinks[experiment_ID]=A286)))</f>
        <v>0</v>
      </c>
    </row>
    <row r="287" spans="2:2" x14ac:dyDescent="0.45">
      <c r="B287" cm="1">
        <f t="array" ref="B287">TRANSPOSE(_xlfn._xlws.SORT(_xlfn._xlws.FILTER(obsDataLinks[observ_treat_ID],obsDataLinks[experiment_ID]=A287)))</f>
        <v>0</v>
      </c>
    </row>
    <row r="288" spans="2:2" x14ac:dyDescent="0.45">
      <c r="B288" cm="1">
        <f t="array" ref="B288">TRANSPOSE(_xlfn._xlws.SORT(_xlfn._xlws.FILTER(obsDataLinks[observ_treat_ID],obsDataLinks[experiment_ID]=A288)))</f>
        <v>0</v>
      </c>
    </row>
    <row r="289" spans="2:2" x14ac:dyDescent="0.45">
      <c r="B289" cm="1">
        <f t="array" ref="B289">TRANSPOSE(_xlfn._xlws.SORT(_xlfn._xlws.FILTER(obsDataLinks[observ_treat_ID],obsDataLinks[experiment_ID]=A289)))</f>
        <v>0</v>
      </c>
    </row>
    <row r="290" spans="2:2" x14ac:dyDescent="0.45">
      <c r="B290" cm="1">
        <f t="array" ref="B290">TRANSPOSE(_xlfn._xlws.SORT(_xlfn._xlws.FILTER(obsDataLinks[observ_treat_ID],obsDataLinks[experiment_ID]=A290)))</f>
        <v>0</v>
      </c>
    </row>
    <row r="291" spans="2:2" x14ac:dyDescent="0.45">
      <c r="B291" cm="1">
        <f t="array" ref="B291">TRANSPOSE(_xlfn._xlws.SORT(_xlfn._xlws.FILTER(obsDataLinks[observ_treat_ID],obsDataLinks[experiment_ID]=A291)))</f>
        <v>0</v>
      </c>
    </row>
    <row r="292" spans="2:2" x14ac:dyDescent="0.45">
      <c r="B292" cm="1">
        <f t="array" ref="B292">TRANSPOSE(_xlfn._xlws.SORT(_xlfn._xlws.FILTER(obsDataLinks[observ_treat_ID],obsDataLinks[experiment_ID]=A292)))</f>
        <v>0</v>
      </c>
    </row>
    <row r="293" spans="2:2" x14ac:dyDescent="0.45">
      <c r="B293" cm="1">
        <f t="array" ref="B293">TRANSPOSE(_xlfn._xlws.SORT(_xlfn._xlws.FILTER(obsDataLinks[observ_treat_ID],obsDataLinks[experiment_ID]=A293)))</f>
        <v>0</v>
      </c>
    </row>
    <row r="294" spans="2:2" x14ac:dyDescent="0.45">
      <c r="B294" cm="1">
        <f t="array" ref="B294">TRANSPOSE(_xlfn._xlws.SORT(_xlfn._xlws.FILTER(obsDataLinks[observ_treat_ID],obsDataLinks[experiment_ID]=A294)))</f>
        <v>0</v>
      </c>
    </row>
    <row r="295" spans="2:2" x14ac:dyDescent="0.45">
      <c r="B295" cm="1">
        <f t="array" ref="B295">TRANSPOSE(_xlfn._xlws.SORT(_xlfn._xlws.FILTER(obsDataLinks[observ_treat_ID],obsDataLinks[experiment_ID]=A295)))</f>
        <v>0</v>
      </c>
    </row>
    <row r="296" spans="2:2" x14ac:dyDescent="0.45">
      <c r="B296" cm="1">
        <f t="array" ref="B296">TRANSPOSE(_xlfn._xlws.SORT(_xlfn._xlws.FILTER(obsDataLinks[observ_treat_ID],obsDataLinks[experiment_ID]=A296)))</f>
        <v>0</v>
      </c>
    </row>
    <row r="297" spans="2:2" x14ac:dyDescent="0.45">
      <c r="B297" cm="1">
        <f t="array" ref="B297">TRANSPOSE(_xlfn._xlws.SORT(_xlfn._xlws.FILTER(obsDataLinks[observ_treat_ID],obsDataLinks[experiment_ID]=A297)))</f>
        <v>0</v>
      </c>
    </row>
    <row r="298" spans="2:2" x14ac:dyDescent="0.45">
      <c r="B298" cm="1">
        <f t="array" ref="B298">TRANSPOSE(_xlfn._xlws.SORT(_xlfn._xlws.FILTER(obsDataLinks[observ_treat_ID],obsDataLinks[experiment_ID]=A298)))</f>
        <v>0</v>
      </c>
    </row>
    <row r="299" spans="2:2" x14ac:dyDescent="0.45">
      <c r="B299" cm="1">
        <f t="array" ref="B299">TRANSPOSE(_xlfn._xlws.SORT(_xlfn._xlws.FILTER(obsDataLinks[observ_treat_ID],obsDataLinks[experiment_ID]=A299)))</f>
        <v>0</v>
      </c>
    </row>
    <row r="300" spans="2:2" x14ac:dyDescent="0.45">
      <c r="B300" cm="1">
        <f t="array" ref="B300">TRANSPOSE(_xlfn._xlws.SORT(_xlfn._xlws.FILTER(obsDataLinks[observ_treat_ID],obsDataLinks[experiment_ID]=A300)))</f>
        <v>0</v>
      </c>
    </row>
    <row r="301" spans="2:2" x14ac:dyDescent="0.45">
      <c r="B301" cm="1">
        <f t="array" ref="B301">TRANSPOSE(_xlfn._xlws.SORT(_xlfn._xlws.FILTER(obsDataLinks[observ_treat_ID],obsDataLinks[experiment_ID]=A301)))</f>
        <v>0</v>
      </c>
    </row>
    <row r="302" spans="2:2" x14ac:dyDescent="0.45">
      <c r="B302" cm="1">
        <f t="array" ref="B302">TRANSPOSE(_xlfn._xlws.SORT(_xlfn._xlws.FILTER(obsDataLinks[observ_treat_ID],obsDataLinks[experiment_ID]=A302)))</f>
        <v>0</v>
      </c>
    </row>
    <row r="303" spans="2:2" x14ac:dyDescent="0.45">
      <c r="B303" cm="1">
        <f t="array" ref="B303">TRANSPOSE(_xlfn._xlws.SORT(_xlfn._xlws.FILTER(obsDataLinks[observ_treat_ID],obsDataLinks[experiment_ID]=A303)))</f>
        <v>0</v>
      </c>
    </row>
    <row r="304" spans="2:2" x14ac:dyDescent="0.45">
      <c r="B304" cm="1">
        <f t="array" ref="B304">TRANSPOSE(_xlfn._xlws.SORT(_xlfn._xlws.FILTER(obsDataLinks[observ_treat_ID],obsDataLinks[experiment_ID]=A304)))</f>
        <v>0</v>
      </c>
    </row>
    <row r="305" spans="2:2" x14ac:dyDescent="0.45">
      <c r="B305" cm="1">
        <f t="array" ref="B305">TRANSPOSE(_xlfn._xlws.SORT(_xlfn._xlws.FILTER(obsDataLinks[observ_treat_ID],obsDataLinks[experiment_ID]=A305)))</f>
        <v>0</v>
      </c>
    </row>
    <row r="306" spans="2:2" x14ac:dyDescent="0.45">
      <c r="B306" cm="1">
        <f t="array" ref="B306">TRANSPOSE(_xlfn._xlws.SORT(_xlfn._xlws.FILTER(obsDataLinks[observ_treat_ID],obsDataLinks[experiment_ID]=A306)))</f>
        <v>0</v>
      </c>
    </row>
    <row r="307" spans="2:2" x14ac:dyDescent="0.45">
      <c r="B307" cm="1">
        <f t="array" ref="B307">TRANSPOSE(_xlfn._xlws.SORT(_xlfn._xlws.FILTER(obsDataLinks[observ_treat_ID],obsDataLinks[experiment_ID]=A307)))</f>
        <v>0</v>
      </c>
    </row>
    <row r="308" spans="2:2" x14ac:dyDescent="0.45">
      <c r="B308" cm="1">
        <f t="array" ref="B308">TRANSPOSE(_xlfn._xlws.SORT(_xlfn._xlws.FILTER(obsDataLinks[observ_treat_ID],obsDataLinks[experiment_ID]=A308)))</f>
        <v>0</v>
      </c>
    </row>
    <row r="309" spans="2:2" x14ac:dyDescent="0.45">
      <c r="B309" cm="1">
        <f t="array" ref="B309">TRANSPOSE(_xlfn._xlws.SORT(_xlfn._xlws.FILTER(obsDataLinks[observ_treat_ID],obsDataLinks[experiment_ID]=A309)))</f>
        <v>0</v>
      </c>
    </row>
    <row r="310" spans="2:2" x14ac:dyDescent="0.45">
      <c r="B310" cm="1">
        <f t="array" ref="B310">TRANSPOSE(_xlfn._xlws.SORT(_xlfn._xlws.FILTER(obsDataLinks[observ_treat_ID],obsDataLinks[experiment_ID]=A310)))</f>
        <v>0</v>
      </c>
    </row>
    <row r="311" spans="2:2" x14ac:dyDescent="0.45">
      <c r="B311" cm="1">
        <f t="array" ref="B311">TRANSPOSE(_xlfn._xlws.SORT(_xlfn._xlws.FILTER(obsDataLinks[observ_treat_ID],obsDataLinks[experiment_ID]=A311)))</f>
        <v>0</v>
      </c>
    </row>
    <row r="312" spans="2:2" x14ac:dyDescent="0.45">
      <c r="B312" cm="1">
        <f t="array" ref="B312">TRANSPOSE(_xlfn._xlws.SORT(_xlfn._xlws.FILTER(obsDataLinks[observ_treat_ID],obsDataLinks[experiment_ID]=A312)))</f>
        <v>0</v>
      </c>
    </row>
    <row r="313" spans="2:2" x14ac:dyDescent="0.45">
      <c r="B313" cm="1">
        <f t="array" ref="B313">TRANSPOSE(_xlfn._xlws.SORT(_xlfn._xlws.FILTER(obsDataLinks[observ_treat_ID],obsDataLinks[experiment_ID]=A313)))</f>
        <v>0</v>
      </c>
    </row>
    <row r="314" spans="2:2" x14ac:dyDescent="0.45">
      <c r="B314" cm="1">
        <f t="array" ref="B314">TRANSPOSE(_xlfn._xlws.SORT(_xlfn._xlws.FILTER(obsDataLinks[observ_treat_ID],obsDataLinks[experiment_ID]=A314)))</f>
        <v>0</v>
      </c>
    </row>
    <row r="315" spans="2:2" x14ac:dyDescent="0.45">
      <c r="B315" cm="1">
        <f t="array" ref="B315">TRANSPOSE(_xlfn._xlws.SORT(_xlfn._xlws.FILTER(obsDataLinks[observ_treat_ID],obsDataLinks[experiment_ID]=A315)))</f>
        <v>0</v>
      </c>
    </row>
    <row r="316" spans="2:2" x14ac:dyDescent="0.45">
      <c r="B316" cm="1">
        <f t="array" ref="B316">TRANSPOSE(_xlfn._xlws.SORT(_xlfn._xlws.FILTER(obsDataLinks[observ_treat_ID],obsDataLinks[experiment_ID]=A316)))</f>
        <v>0</v>
      </c>
    </row>
    <row r="317" spans="2:2" x14ac:dyDescent="0.45">
      <c r="B317" cm="1">
        <f t="array" ref="B317">TRANSPOSE(_xlfn._xlws.SORT(_xlfn._xlws.FILTER(obsDataLinks[observ_treat_ID],obsDataLinks[experiment_ID]=A317)))</f>
        <v>0</v>
      </c>
    </row>
    <row r="318" spans="2:2" x14ac:dyDescent="0.45">
      <c r="B318" cm="1">
        <f t="array" ref="B318">TRANSPOSE(_xlfn._xlws.SORT(_xlfn._xlws.FILTER(obsDataLinks[observ_treat_ID],obsDataLinks[experiment_ID]=A318)))</f>
        <v>0</v>
      </c>
    </row>
    <row r="319" spans="2:2" x14ac:dyDescent="0.45">
      <c r="B319" cm="1">
        <f t="array" ref="B319">TRANSPOSE(_xlfn._xlws.SORT(_xlfn._xlws.FILTER(obsDataLinks[observ_treat_ID],obsDataLinks[experiment_ID]=A319)))</f>
        <v>0</v>
      </c>
    </row>
    <row r="320" spans="2:2" x14ac:dyDescent="0.45">
      <c r="B320" cm="1">
        <f t="array" ref="B320">TRANSPOSE(_xlfn._xlws.SORT(_xlfn._xlws.FILTER(obsDataLinks[observ_treat_ID],obsDataLinks[experiment_ID]=A320)))</f>
        <v>0</v>
      </c>
    </row>
    <row r="321" spans="2:2" x14ac:dyDescent="0.45">
      <c r="B321" cm="1">
        <f t="array" ref="B321">TRANSPOSE(_xlfn._xlws.SORT(_xlfn._xlws.FILTER(obsDataLinks[observ_treat_ID],obsDataLinks[experiment_ID]=A321)))</f>
        <v>0</v>
      </c>
    </row>
    <row r="322" spans="2:2" x14ac:dyDescent="0.45">
      <c r="B322" cm="1">
        <f t="array" ref="B322">TRANSPOSE(_xlfn._xlws.SORT(_xlfn._xlws.FILTER(obsDataLinks[observ_treat_ID],obsDataLinks[experiment_ID]=A322)))</f>
        <v>0</v>
      </c>
    </row>
    <row r="323" spans="2:2" x14ac:dyDescent="0.45">
      <c r="B323" cm="1">
        <f t="array" ref="B323">TRANSPOSE(_xlfn._xlws.SORT(_xlfn._xlws.FILTER(obsDataLinks[observ_treat_ID],obsDataLinks[experiment_ID]=A323)))</f>
        <v>0</v>
      </c>
    </row>
    <row r="324" spans="2:2" x14ac:dyDescent="0.45">
      <c r="B324" cm="1">
        <f t="array" ref="B324">TRANSPOSE(_xlfn._xlws.SORT(_xlfn._xlws.FILTER(obsDataLinks[observ_treat_ID],obsDataLinks[experiment_ID]=A324)))</f>
        <v>0</v>
      </c>
    </row>
    <row r="325" spans="2:2" x14ac:dyDescent="0.45">
      <c r="B325" cm="1">
        <f t="array" ref="B325">TRANSPOSE(_xlfn._xlws.SORT(_xlfn._xlws.FILTER(obsDataLinks[observ_treat_ID],obsDataLinks[experiment_ID]=A325)))</f>
        <v>0</v>
      </c>
    </row>
    <row r="326" spans="2:2" x14ac:dyDescent="0.45">
      <c r="B326" cm="1">
        <f t="array" ref="B326">TRANSPOSE(_xlfn._xlws.SORT(_xlfn._xlws.FILTER(obsDataLinks[observ_treat_ID],obsDataLinks[experiment_ID]=A326)))</f>
        <v>0</v>
      </c>
    </row>
    <row r="327" spans="2:2" x14ac:dyDescent="0.45">
      <c r="B327" cm="1">
        <f t="array" ref="B327">TRANSPOSE(_xlfn._xlws.SORT(_xlfn._xlws.FILTER(obsDataLinks[observ_treat_ID],obsDataLinks[experiment_ID]=A327)))</f>
        <v>0</v>
      </c>
    </row>
    <row r="328" spans="2:2" x14ac:dyDescent="0.45">
      <c r="B328" cm="1">
        <f t="array" ref="B328">TRANSPOSE(_xlfn._xlws.SORT(_xlfn._xlws.FILTER(obsDataLinks[observ_treat_ID],obsDataLinks[experiment_ID]=A328)))</f>
        <v>0</v>
      </c>
    </row>
    <row r="329" spans="2:2" x14ac:dyDescent="0.45">
      <c r="B329" cm="1">
        <f t="array" ref="B329">TRANSPOSE(_xlfn._xlws.SORT(_xlfn._xlws.FILTER(obsDataLinks[observ_treat_ID],obsDataLinks[experiment_ID]=A329)))</f>
        <v>0</v>
      </c>
    </row>
    <row r="330" spans="2:2" x14ac:dyDescent="0.45">
      <c r="B330" cm="1">
        <f t="array" ref="B330">TRANSPOSE(_xlfn._xlws.SORT(_xlfn._xlws.FILTER(obsDataLinks[observ_treat_ID],obsDataLinks[experiment_ID]=A330)))</f>
        <v>0</v>
      </c>
    </row>
    <row r="331" spans="2:2" x14ac:dyDescent="0.45">
      <c r="B331" cm="1">
        <f t="array" ref="B331">TRANSPOSE(_xlfn._xlws.SORT(_xlfn._xlws.FILTER(obsDataLinks[observ_treat_ID],obsDataLinks[experiment_ID]=A331)))</f>
        <v>0</v>
      </c>
    </row>
    <row r="332" spans="2:2" x14ac:dyDescent="0.45">
      <c r="B332" cm="1">
        <f t="array" ref="B332">TRANSPOSE(_xlfn._xlws.SORT(_xlfn._xlws.FILTER(obsDataLinks[observ_treat_ID],obsDataLinks[experiment_ID]=A332)))</f>
        <v>0</v>
      </c>
    </row>
    <row r="333" spans="2:2" x14ac:dyDescent="0.45">
      <c r="B333" cm="1">
        <f t="array" ref="B333">TRANSPOSE(_xlfn._xlws.SORT(_xlfn._xlws.FILTER(obsDataLinks[observ_treat_ID],obsDataLinks[experiment_ID]=A333)))</f>
        <v>0</v>
      </c>
    </row>
    <row r="334" spans="2:2" x14ac:dyDescent="0.45">
      <c r="B334" cm="1">
        <f t="array" ref="B334">TRANSPOSE(_xlfn._xlws.SORT(_xlfn._xlws.FILTER(obsDataLinks[observ_treat_ID],obsDataLinks[experiment_ID]=A334)))</f>
        <v>0</v>
      </c>
    </row>
    <row r="335" spans="2:2" x14ac:dyDescent="0.45">
      <c r="B335" cm="1">
        <f t="array" ref="B335">TRANSPOSE(_xlfn._xlws.SORT(_xlfn._xlws.FILTER(obsDataLinks[observ_treat_ID],obsDataLinks[experiment_ID]=A335)))</f>
        <v>0</v>
      </c>
    </row>
    <row r="336" spans="2:2" x14ac:dyDescent="0.45">
      <c r="B336" cm="1">
        <f t="array" ref="B336">TRANSPOSE(_xlfn._xlws.SORT(_xlfn._xlws.FILTER(obsDataLinks[observ_treat_ID],obsDataLinks[experiment_ID]=A336)))</f>
        <v>0</v>
      </c>
    </row>
    <row r="337" spans="2:2" x14ac:dyDescent="0.45">
      <c r="B337" cm="1">
        <f t="array" ref="B337">TRANSPOSE(_xlfn._xlws.SORT(_xlfn._xlws.FILTER(obsDataLinks[observ_treat_ID],obsDataLinks[experiment_ID]=A337)))</f>
        <v>0</v>
      </c>
    </row>
    <row r="338" spans="2:2" x14ac:dyDescent="0.45">
      <c r="B338" cm="1">
        <f t="array" ref="B338">TRANSPOSE(_xlfn._xlws.SORT(_xlfn._xlws.FILTER(obsDataLinks[observ_treat_ID],obsDataLinks[experiment_ID]=A338)))</f>
        <v>0</v>
      </c>
    </row>
    <row r="339" spans="2:2" x14ac:dyDescent="0.45">
      <c r="B339" cm="1">
        <f t="array" ref="B339">TRANSPOSE(_xlfn._xlws.SORT(_xlfn._xlws.FILTER(obsDataLinks[observ_treat_ID],obsDataLinks[experiment_ID]=A339)))</f>
        <v>0</v>
      </c>
    </row>
    <row r="340" spans="2:2" x14ac:dyDescent="0.45">
      <c r="B340" cm="1">
        <f t="array" ref="B340">TRANSPOSE(_xlfn._xlws.SORT(_xlfn._xlws.FILTER(obsDataLinks[observ_treat_ID],obsDataLinks[experiment_ID]=A340)))</f>
        <v>0</v>
      </c>
    </row>
    <row r="341" spans="2:2" x14ac:dyDescent="0.45">
      <c r="B341" cm="1">
        <f t="array" ref="B341">TRANSPOSE(_xlfn._xlws.SORT(_xlfn._xlws.FILTER(obsDataLinks[observ_treat_ID],obsDataLinks[experiment_ID]=A341)))</f>
        <v>0</v>
      </c>
    </row>
    <row r="342" spans="2:2" x14ac:dyDescent="0.45">
      <c r="B342" cm="1">
        <f t="array" ref="B342">TRANSPOSE(_xlfn._xlws.SORT(_xlfn._xlws.FILTER(obsDataLinks[observ_treat_ID],obsDataLinks[experiment_ID]=A342)))</f>
        <v>0</v>
      </c>
    </row>
    <row r="343" spans="2:2" x14ac:dyDescent="0.45">
      <c r="B343" cm="1">
        <f t="array" ref="B343">TRANSPOSE(_xlfn._xlws.SORT(_xlfn._xlws.FILTER(obsDataLinks[observ_treat_ID],obsDataLinks[experiment_ID]=A343)))</f>
        <v>0</v>
      </c>
    </row>
    <row r="344" spans="2:2" x14ac:dyDescent="0.45">
      <c r="B344" cm="1">
        <f t="array" ref="B344">TRANSPOSE(_xlfn._xlws.SORT(_xlfn._xlws.FILTER(obsDataLinks[observ_treat_ID],obsDataLinks[experiment_ID]=A344)))</f>
        <v>0</v>
      </c>
    </row>
    <row r="345" spans="2:2" x14ac:dyDescent="0.45">
      <c r="B345" cm="1">
        <f t="array" ref="B345">TRANSPOSE(_xlfn._xlws.SORT(_xlfn._xlws.FILTER(obsDataLinks[observ_treat_ID],obsDataLinks[experiment_ID]=A345)))</f>
        <v>0</v>
      </c>
    </row>
    <row r="346" spans="2:2" x14ac:dyDescent="0.45">
      <c r="B346" cm="1">
        <f t="array" ref="B346">TRANSPOSE(_xlfn._xlws.SORT(_xlfn._xlws.FILTER(obsDataLinks[observ_treat_ID],obsDataLinks[experiment_ID]=A346)))</f>
        <v>0</v>
      </c>
    </row>
    <row r="347" spans="2:2" x14ac:dyDescent="0.45">
      <c r="B347" cm="1">
        <f t="array" ref="B347">TRANSPOSE(_xlfn._xlws.SORT(_xlfn._xlws.FILTER(obsDataLinks[observ_treat_ID],obsDataLinks[experiment_ID]=A347)))</f>
        <v>0</v>
      </c>
    </row>
    <row r="348" spans="2:2" x14ac:dyDescent="0.45">
      <c r="B348" cm="1">
        <f t="array" ref="B348">TRANSPOSE(_xlfn._xlws.SORT(_xlfn._xlws.FILTER(obsDataLinks[observ_treat_ID],obsDataLinks[experiment_ID]=A348)))</f>
        <v>0</v>
      </c>
    </row>
    <row r="349" spans="2:2" x14ac:dyDescent="0.45">
      <c r="B349" cm="1">
        <f t="array" ref="B349">TRANSPOSE(_xlfn._xlws.SORT(_xlfn._xlws.FILTER(obsDataLinks[observ_treat_ID],obsDataLinks[experiment_ID]=A349)))</f>
        <v>0</v>
      </c>
    </row>
    <row r="350" spans="2:2" x14ac:dyDescent="0.45">
      <c r="B350" cm="1">
        <f t="array" ref="B350">TRANSPOSE(_xlfn._xlws.SORT(_xlfn._xlws.FILTER(obsDataLinks[observ_treat_ID],obsDataLinks[experiment_ID]=A350)))</f>
        <v>0</v>
      </c>
    </row>
    <row r="351" spans="2:2" x14ac:dyDescent="0.45">
      <c r="B351" cm="1">
        <f t="array" ref="B351">TRANSPOSE(_xlfn._xlws.SORT(_xlfn._xlws.FILTER(obsDataLinks[observ_treat_ID],obsDataLinks[experiment_ID]=A351)))</f>
        <v>0</v>
      </c>
    </row>
    <row r="352" spans="2:2" x14ac:dyDescent="0.45">
      <c r="B352" cm="1">
        <f t="array" ref="B352">TRANSPOSE(_xlfn._xlws.SORT(_xlfn._xlws.FILTER(obsDataLinks[observ_treat_ID],obsDataLinks[experiment_ID]=A352)))</f>
        <v>0</v>
      </c>
    </row>
    <row r="353" spans="2:2" x14ac:dyDescent="0.45">
      <c r="B353" cm="1">
        <f t="array" ref="B353">TRANSPOSE(_xlfn._xlws.SORT(_xlfn._xlws.FILTER(obsDataLinks[observ_treat_ID],obsDataLinks[experiment_ID]=A353)))</f>
        <v>0</v>
      </c>
    </row>
    <row r="354" spans="2:2" x14ac:dyDescent="0.45">
      <c r="B354" cm="1">
        <f t="array" ref="B354">TRANSPOSE(_xlfn._xlws.SORT(_xlfn._xlws.FILTER(obsDataLinks[observ_treat_ID],obsDataLinks[experiment_ID]=A354)))</f>
        <v>0</v>
      </c>
    </row>
    <row r="355" spans="2:2" x14ac:dyDescent="0.45">
      <c r="B355" cm="1">
        <f t="array" ref="B355">TRANSPOSE(_xlfn._xlws.SORT(_xlfn._xlws.FILTER(obsDataLinks[observ_treat_ID],obsDataLinks[experiment_ID]=A355)))</f>
        <v>0</v>
      </c>
    </row>
    <row r="356" spans="2:2" x14ac:dyDescent="0.45">
      <c r="B356" cm="1">
        <f t="array" ref="B356">TRANSPOSE(_xlfn._xlws.SORT(_xlfn._xlws.FILTER(obsDataLinks[observ_treat_ID],obsDataLinks[experiment_ID]=A356)))</f>
        <v>0</v>
      </c>
    </row>
    <row r="357" spans="2:2" x14ac:dyDescent="0.45">
      <c r="B357" cm="1">
        <f t="array" ref="B357">TRANSPOSE(_xlfn._xlws.SORT(_xlfn._xlws.FILTER(obsDataLinks[observ_treat_ID],obsDataLinks[experiment_ID]=A357)))</f>
        <v>0</v>
      </c>
    </row>
    <row r="358" spans="2:2" x14ac:dyDescent="0.45">
      <c r="B358" cm="1">
        <f t="array" ref="B358">TRANSPOSE(_xlfn._xlws.SORT(_xlfn._xlws.FILTER(obsDataLinks[observ_treat_ID],obsDataLinks[experiment_ID]=A358)))</f>
        <v>0</v>
      </c>
    </row>
    <row r="359" spans="2:2" x14ac:dyDescent="0.45">
      <c r="B359" cm="1">
        <f t="array" ref="B359">TRANSPOSE(_xlfn._xlws.SORT(_xlfn._xlws.FILTER(obsDataLinks[observ_treat_ID],obsDataLinks[experiment_ID]=A359)))</f>
        <v>0</v>
      </c>
    </row>
    <row r="360" spans="2:2" x14ac:dyDescent="0.45">
      <c r="B360" cm="1">
        <f t="array" ref="B360">TRANSPOSE(_xlfn._xlws.SORT(_xlfn._xlws.FILTER(obsDataLinks[observ_treat_ID],obsDataLinks[experiment_ID]=A360)))</f>
        <v>0</v>
      </c>
    </row>
    <row r="361" spans="2:2" x14ac:dyDescent="0.45">
      <c r="B361" cm="1">
        <f t="array" ref="B361">TRANSPOSE(_xlfn._xlws.SORT(_xlfn._xlws.FILTER(obsDataLinks[observ_treat_ID],obsDataLinks[experiment_ID]=A361)))</f>
        <v>0</v>
      </c>
    </row>
    <row r="362" spans="2:2" x14ac:dyDescent="0.45">
      <c r="B362" cm="1">
        <f t="array" ref="B362">TRANSPOSE(_xlfn._xlws.SORT(_xlfn._xlws.FILTER(obsDataLinks[observ_treat_ID],obsDataLinks[experiment_ID]=A362)))</f>
        <v>0</v>
      </c>
    </row>
    <row r="363" spans="2:2" x14ac:dyDescent="0.45">
      <c r="B363" cm="1">
        <f t="array" ref="B363">TRANSPOSE(_xlfn._xlws.SORT(_xlfn._xlws.FILTER(obsDataLinks[observ_treat_ID],obsDataLinks[experiment_ID]=A363)))</f>
        <v>0</v>
      </c>
    </row>
    <row r="364" spans="2:2" x14ac:dyDescent="0.45">
      <c r="B364" cm="1">
        <f t="array" ref="B364">TRANSPOSE(_xlfn._xlws.SORT(_xlfn._xlws.FILTER(obsDataLinks[observ_treat_ID],obsDataLinks[experiment_ID]=A364)))</f>
        <v>0</v>
      </c>
    </row>
    <row r="365" spans="2:2" x14ac:dyDescent="0.45">
      <c r="B365" cm="1">
        <f t="array" ref="B365">TRANSPOSE(_xlfn._xlws.SORT(_xlfn._xlws.FILTER(obsDataLinks[observ_treat_ID],obsDataLinks[experiment_ID]=A365)))</f>
        <v>0</v>
      </c>
    </row>
    <row r="366" spans="2:2" x14ac:dyDescent="0.45">
      <c r="B366" cm="1">
        <f t="array" ref="B366">TRANSPOSE(_xlfn._xlws.SORT(_xlfn._xlws.FILTER(obsDataLinks[observ_treat_ID],obsDataLinks[experiment_ID]=A366)))</f>
        <v>0</v>
      </c>
    </row>
    <row r="367" spans="2:2" x14ac:dyDescent="0.45">
      <c r="B367" cm="1">
        <f t="array" ref="B367">TRANSPOSE(_xlfn._xlws.SORT(_xlfn._xlws.FILTER(obsDataLinks[observ_treat_ID],obsDataLinks[experiment_ID]=A367)))</f>
        <v>0</v>
      </c>
    </row>
    <row r="368" spans="2:2" x14ac:dyDescent="0.45">
      <c r="B368" cm="1">
        <f t="array" ref="B368">TRANSPOSE(_xlfn._xlws.SORT(_xlfn._xlws.FILTER(obsDataLinks[observ_treat_ID],obsDataLinks[experiment_ID]=A368)))</f>
        <v>0</v>
      </c>
    </row>
    <row r="369" spans="2:2" x14ac:dyDescent="0.45">
      <c r="B369" cm="1">
        <f t="array" ref="B369">TRANSPOSE(_xlfn._xlws.SORT(_xlfn._xlws.FILTER(obsDataLinks[observ_treat_ID],obsDataLinks[experiment_ID]=A369)))</f>
        <v>0</v>
      </c>
    </row>
    <row r="370" spans="2:2" x14ac:dyDescent="0.45">
      <c r="B370" cm="1">
        <f t="array" ref="B370">TRANSPOSE(_xlfn._xlws.SORT(_xlfn._xlws.FILTER(obsDataLinks[observ_treat_ID],obsDataLinks[experiment_ID]=A370)))</f>
        <v>0</v>
      </c>
    </row>
    <row r="371" spans="2:2" x14ac:dyDescent="0.45">
      <c r="B371" cm="1">
        <f t="array" ref="B371">TRANSPOSE(_xlfn._xlws.SORT(_xlfn._xlws.FILTER(obsDataLinks[observ_treat_ID],obsDataLinks[experiment_ID]=A371)))</f>
        <v>0</v>
      </c>
    </row>
    <row r="372" spans="2:2" x14ac:dyDescent="0.45">
      <c r="B372" cm="1">
        <f t="array" ref="B372">TRANSPOSE(_xlfn._xlws.SORT(_xlfn._xlws.FILTER(obsDataLinks[observ_treat_ID],obsDataLinks[experiment_ID]=A372)))</f>
        <v>0</v>
      </c>
    </row>
    <row r="373" spans="2:2" x14ac:dyDescent="0.45">
      <c r="B373" cm="1">
        <f t="array" ref="B373">TRANSPOSE(_xlfn._xlws.SORT(_xlfn._xlws.FILTER(obsDataLinks[observ_treat_ID],obsDataLinks[experiment_ID]=A373)))</f>
        <v>0</v>
      </c>
    </row>
    <row r="374" spans="2:2" x14ac:dyDescent="0.45">
      <c r="B374" cm="1">
        <f t="array" ref="B374">TRANSPOSE(_xlfn._xlws.SORT(_xlfn._xlws.FILTER(obsDataLinks[observ_treat_ID],obsDataLinks[experiment_ID]=A374)))</f>
        <v>0</v>
      </c>
    </row>
    <row r="375" spans="2:2" x14ac:dyDescent="0.45">
      <c r="B375" cm="1">
        <f t="array" ref="B375">TRANSPOSE(_xlfn._xlws.SORT(_xlfn._xlws.FILTER(obsDataLinks[observ_treat_ID],obsDataLinks[experiment_ID]=A375)))</f>
        <v>0</v>
      </c>
    </row>
    <row r="376" spans="2:2" x14ac:dyDescent="0.45">
      <c r="B376" cm="1">
        <f t="array" ref="B376">TRANSPOSE(_xlfn._xlws.SORT(_xlfn._xlws.FILTER(obsDataLinks[observ_treat_ID],obsDataLinks[experiment_ID]=A376)))</f>
        <v>0</v>
      </c>
    </row>
    <row r="377" spans="2:2" x14ac:dyDescent="0.45">
      <c r="B377" cm="1">
        <f t="array" ref="B377">TRANSPOSE(_xlfn._xlws.SORT(_xlfn._xlws.FILTER(obsDataLinks[observ_treat_ID],obsDataLinks[experiment_ID]=A377)))</f>
        <v>0</v>
      </c>
    </row>
    <row r="378" spans="2:2" x14ac:dyDescent="0.45">
      <c r="B378" cm="1">
        <f t="array" ref="B378">TRANSPOSE(_xlfn._xlws.SORT(_xlfn._xlws.FILTER(obsDataLinks[observ_treat_ID],obsDataLinks[experiment_ID]=A378)))</f>
        <v>0</v>
      </c>
    </row>
    <row r="379" spans="2:2" x14ac:dyDescent="0.45">
      <c r="B379" cm="1">
        <f t="array" ref="B379">TRANSPOSE(_xlfn._xlws.SORT(_xlfn._xlws.FILTER(obsDataLinks[observ_treat_ID],obsDataLinks[experiment_ID]=A379)))</f>
        <v>0</v>
      </c>
    </row>
    <row r="380" spans="2:2" x14ac:dyDescent="0.45">
      <c r="B380" cm="1">
        <f t="array" ref="B380">TRANSPOSE(_xlfn._xlws.SORT(_xlfn._xlws.FILTER(obsDataLinks[observ_treat_ID],obsDataLinks[experiment_ID]=A380)))</f>
        <v>0</v>
      </c>
    </row>
    <row r="381" spans="2:2" x14ac:dyDescent="0.45">
      <c r="B381" cm="1">
        <f t="array" ref="B381">TRANSPOSE(_xlfn._xlws.SORT(_xlfn._xlws.FILTER(obsDataLinks[observ_treat_ID],obsDataLinks[experiment_ID]=A381)))</f>
        <v>0</v>
      </c>
    </row>
    <row r="382" spans="2:2" x14ac:dyDescent="0.45">
      <c r="B382" cm="1">
        <f t="array" ref="B382">TRANSPOSE(_xlfn._xlws.SORT(_xlfn._xlws.FILTER(obsDataLinks[observ_treat_ID],obsDataLinks[experiment_ID]=A382)))</f>
        <v>0</v>
      </c>
    </row>
    <row r="383" spans="2:2" x14ac:dyDescent="0.45">
      <c r="B383" cm="1">
        <f t="array" ref="B383">TRANSPOSE(_xlfn._xlws.SORT(_xlfn._xlws.FILTER(obsDataLinks[observ_treat_ID],obsDataLinks[experiment_ID]=A383)))</f>
        <v>0</v>
      </c>
    </row>
    <row r="384" spans="2:2" x14ac:dyDescent="0.45">
      <c r="B384" cm="1">
        <f t="array" ref="B384">TRANSPOSE(_xlfn._xlws.SORT(_xlfn._xlws.FILTER(obsDataLinks[observ_treat_ID],obsDataLinks[experiment_ID]=A384)))</f>
        <v>0</v>
      </c>
    </row>
    <row r="385" spans="2:2" x14ac:dyDescent="0.45">
      <c r="B385" cm="1">
        <f t="array" ref="B385">TRANSPOSE(_xlfn._xlws.SORT(_xlfn._xlws.FILTER(obsDataLinks[observ_treat_ID],obsDataLinks[experiment_ID]=A385)))</f>
        <v>0</v>
      </c>
    </row>
    <row r="386" spans="2:2" x14ac:dyDescent="0.45">
      <c r="B386" cm="1">
        <f t="array" ref="B386">TRANSPOSE(_xlfn._xlws.SORT(_xlfn._xlws.FILTER(obsDataLinks[observ_treat_ID],obsDataLinks[experiment_ID]=A386)))</f>
        <v>0</v>
      </c>
    </row>
    <row r="387" spans="2:2" x14ac:dyDescent="0.45">
      <c r="B387" cm="1">
        <f t="array" ref="B387">TRANSPOSE(_xlfn._xlws.SORT(_xlfn._xlws.FILTER(obsDataLinks[observ_treat_ID],obsDataLinks[experiment_ID]=A387)))</f>
        <v>0</v>
      </c>
    </row>
    <row r="388" spans="2:2" x14ac:dyDescent="0.45">
      <c r="B388" cm="1">
        <f t="array" ref="B388">TRANSPOSE(_xlfn._xlws.SORT(_xlfn._xlws.FILTER(obsDataLinks[observ_treat_ID],obsDataLinks[experiment_ID]=A388)))</f>
        <v>0</v>
      </c>
    </row>
    <row r="389" spans="2:2" x14ac:dyDescent="0.45">
      <c r="B389" cm="1">
        <f t="array" ref="B389">TRANSPOSE(_xlfn._xlws.SORT(_xlfn._xlws.FILTER(obsDataLinks[observ_treat_ID],obsDataLinks[experiment_ID]=A389)))</f>
        <v>0</v>
      </c>
    </row>
    <row r="390" spans="2:2" x14ac:dyDescent="0.45">
      <c r="B390" cm="1">
        <f t="array" ref="B390">TRANSPOSE(_xlfn._xlws.SORT(_xlfn._xlws.FILTER(obsDataLinks[observ_treat_ID],obsDataLinks[experiment_ID]=A390)))</f>
        <v>0</v>
      </c>
    </row>
    <row r="391" spans="2:2" x14ac:dyDescent="0.45">
      <c r="B391" cm="1">
        <f t="array" ref="B391">TRANSPOSE(_xlfn._xlws.SORT(_xlfn._xlws.FILTER(obsDataLinks[observ_treat_ID],obsDataLinks[experiment_ID]=A391)))</f>
        <v>0</v>
      </c>
    </row>
    <row r="392" spans="2:2" x14ac:dyDescent="0.45">
      <c r="B392" cm="1">
        <f t="array" ref="B392">TRANSPOSE(_xlfn._xlws.SORT(_xlfn._xlws.FILTER(obsDataLinks[observ_treat_ID],obsDataLinks[experiment_ID]=A392)))</f>
        <v>0</v>
      </c>
    </row>
    <row r="393" spans="2:2" x14ac:dyDescent="0.45">
      <c r="B393" cm="1">
        <f t="array" ref="B393">TRANSPOSE(_xlfn._xlws.SORT(_xlfn._xlws.FILTER(obsDataLinks[observ_treat_ID],obsDataLinks[experiment_ID]=A393)))</f>
        <v>0</v>
      </c>
    </row>
    <row r="394" spans="2:2" x14ac:dyDescent="0.45">
      <c r="B394" cm="1">
        <f t="array" ref="B394">TRANSPOSE(_xlfn._xlws.SORT(_xlfn._xlws.FILTER(obsDataLinks[observ_treat_ID],obsDataLinks[experiment_ID]=A394)))</f>
        <v>0</v>
      </c>
    </row>
    <row r="395" spans="2:2" x14ac:dyDescent="0.45">
      <c r="B395" cm="1">
        <f t="array" ref="B395">TRANSPOSE(_xlfn._xlws.SORT(_xlfn._xlws.FILTER(obsDataLinks[observ_treat_ID],obsDataLinks[experiment_ID]=A395)))</f>
        <v>0</v>
      </c>
    </row>
    <row r="396" spans="2:2" x14ac:dyDescent="0.45">
      <c r="B396" cm="1">
        <f t="array" ref="B396">TRANSPOSE(_xlfn._xlws.SORT(_xlfn._xlws.FILTER(obsDataLinks[observ_treat_ID],obsDataLinks[experiment_ID]=A396)))</f>
        <v>0</v>
      </c>
    </row>
    <row r="397" spans="2:2" x14ac:dyDescent="0.45">
      <c r="B397" cm="1">
        <f t="array" ref="B397">TRANSPOSE(_xlfn._xlws.SORT(_xlfn._xlws.FILTER(obsDataLinks[observ_treat_ID],obsDataLinks[experiment_ID]=A397)))</f>
        <v>0</v>
      </c>
    </row>
    <row r="398" spans="2:2" x14ac:dyDescent="0.45">
      <c r="B398" cm="1">
        <f t="array" ref="B398">TRANSPOSE(_xlfn._xlws.SORT(_xlfn._xlws.FILTER(obsDataLinks[observ_treat_ID],obsDataLinks[experiment_ID]=A398)))</f>
        <v>0</v>
      </c>
    </row>
    <row r="399" spans="2:2" x14ac:dyDescent="0.45">
      <c r="B399" cm="1">
        <f t="array" ref="B399">TRANSPOSE(_xlfn._xlws.SORT(_xlfn._xlws.FILTER(obsDataLinks[observ_treat_ID],obsDataLinks[experiment_ID]=A399)))</f>
        <v>0</v>
      </c>
    </row>
    <row r="400" spans="2:2" x14ac:dyDescent="0.45">
      <c r="B400" cm="1">
        <f t="array" ref="B400">TRANSPOSE(_xlfn._xlws.SORT(_xlfn._xlws.FILTER(obsDataLinks[observ_treat_ID],obsDataLinks[experiment_ID]=A400)))</f>
        <v>0</v>
      </c>
    </row>
    <row r="401" spans="2:2" x14ac:dyDescent="0.45">
      <c r="B401" cm="1">
        <f t="array" ref="B401">TRANSPOSE(_xlfn._xlws.SORT(_xlfn._xlws.FILTER(obsDataLinks[observ_treat_ID],obsDataLinks[experiment_ID]=A401)))</f>
        <v>0</v>
      </c>
    </row>
    <row r="402" spans="2:2" x14ac:dyDescent="0.45">
      <c r="B402" cm="1">
        <f t="array" ref="B402">TRANSPOSE(_xlfn._xlws.SORT(_xlfn._xlws.FILTER(obsDataLinks[observ_treat_ID],obsDataLinks[experiment_ID]=A402)))</f>
        <v>0</v>
      </c>
    </row>
    <row r="403" spans="2:2" x14ac:dyDescent="0.45">
      <c r="B403" cm="1">
        <f t="array" ref="B403">TRANSPOSE(_xlfn._xlws.SORT(_xlfn._xlws.FILTER(obsDataLinks[observ_treat_ID],obsDataLinks[experiment_ID]=A403)))</f>
        <v>0</v>
      </c>
    </row>
    <row r="404" spans="2:2" x14ac:dyDescent="0.45">
      <c r="B404" cm="1">
        <f t="array" ref="B404">TRANSPOSE(_xlfn._xlws.SORT(_xlfn._xlws.FILTER(obsDataLinks[observ_treat_ID],obsDataLinks[experiment_ID]=A404)))</f>
        <v>0</v>
      </c>
    </row>
    <row r="405" spans="2:2" x14ac:dyDescent="0.45">
      <c r="B405" cm="1">
        <f t="array" ref="B405">TRANSPOSE(_xlfn._xlws.SORT(_xlfn._xlws.FILTER(obsDataLinks[observ_treat_ID],obsDataLinks[experiment_ID]=A405)))</f>
        <v>0</v>
      </c>
    </row>
    <row r="406" spans="2:2" x14ac:dyDescent="0.45">
      <c r="B406" cm="1">
        <f t="array" ref="B406">TRANSPOSE(_xlfn._xlws.SORT(_xlfn._xlws.FILTER(obsDataLinks[observ_treat_ID],obsDataLinks[experiment_ID]=A406)))</f>
        <v>0</v>
      </c>
    </row>
    <row r="407" spans="2:2" x14ac:dyDescent="0.45">
      <c r="B407" cm="1">
        <f t="array" ref="B407">TRANSPOSE(_xlfn._xlws.SORT(_xlfn._xlws.FILTER(obsDataLinks[observ_treat_ID],obsDataLinks[experiment_ID]=A407)))</f>
        <v>0</v>
      </c>
    </row>
    <row r="408" spans="2:2" x14ac:dyDescent="0.45">
      <c r="B408" cm="1">
        <f t="array" ref="B408">TRANSPOSE(_xlfn._xlws.SORT(_xlfn._xlws.FILTER(obsDataLinks[observ_treat_ID],obsDataLinks[experiment_ID]=A408)))</f>
        <v>0</v>
      </c>
    </row>
    <row r="409" spans="2:2" x14ac:dyDescent="0.45">
      <c r="B409" cm="1">
        <f t="array" ref="B409">TRANSPOSE(_xlfn._xlws.SORT(_xlfn._xlws.FILTER(obsDataLinks[observ_treat_ID],obsDataLinks[experiment_ID]=A409)))</f>
        <v>0</v>
      </c>
    </row>
    <row r="410" spans="2:2" x14ac:dyDescent="0.45">
      <c r="B410" cm="1">
        <f t="array" ref="B410">TRANSPOSE(_xlfn._xlws.SORT(_xlfn._xlws.FILTER(obsDataLinks[observ_treat_ID],obsDataLinks[experiment_ID]=A410)))</f>
        <v>0</v>
      </c>
    </row>
    <row r="411" spans="2:2" x14ac:dyDescent="0.45">
      <c r="B411" cm="1">
        <f t="array" ref="B411">TRANSPOSE(_xlfn._xlws.SORT(_xlfn._xlws.FILTER(obsDataLinks[observ_treat_ID],obsDataLinks[experiment_ID]=A411)))</f>
        <v>0</v>
      </c>
    </row>
    <row r="412" spans="2:2" x14ac:dyDescent="0.45">
      <c r="B412" cm="1">
        <f t="array" ref="B412">TRANSPOSE(_xlfn._xlws.SORT(_xlfn._xlws.FILTER(obsDataLinks[observ_treat_ID],obsDataLinks[experiment_ID]=A412)))</f>
        <v>0</v>
      </c>
    </row>
    <row r="413" spans="2:2" x14ac:dyDescent="0.45">
      <c r="B413" cm="1">
        <f t="array" ref="B413">TRANSPOSE(_xlfn._xlws.SORT(_xlfn._xlws.FILTER(obsDataLinks[observ_treat_ID],obsDataLinks[experiment_ID]=A413)))</f>
        <v>0</v>
      </c>
    </row>
    <row r="414" spans="2:2" x14ac:dyDescent="0.45">
      <c r="B414" cm="1">
        <f t="array" ref="B414">TRANSPOSE(_xlfn._xlws.SORT(_xlfn._xlws.FILTER(obsDataLinks[observ_treat_ID],obsDataLinks[experiment_ID]=A414)))</f>
        <v>0</v>
      </c>
    </row>
    <row r="415" spans="2:2" x14ac:dyDescent="0.45">
      <c r="B415" cm="1">
        <f t="array" ref="B415">TRANSPOSE(_xlfn._xlws.SORT(_xlfn._xlws.FILTER(obsDataLinks[observ_treat_ID],obsDataLinks[experiment_ID]=A415)))</f>
        <v>0</v>
      </c>
    </row>
    <row r="416" spans="2:2" x14ac:dyDescent="0.45">
      <c r="B416" cm="1">
        <f t="array" ref="B416">TRANSPOSE(_xlfn._xlws.SORT(_xlfn._xlws.FILTER(obsDataLinks[observ_treat_ID],obsDataLinks[experiment_ID]=A416)))</f>
        <v>0</v>
      </c>
    </row>
    <row r="417" spans="2:2" x14ac:dyDescent="0.45">
      <c r="B417" cm="1">
        <f t="array" ref="B417">TRANSPOSE(_xlfn._xlws.SORT(_xlfn._xlws.FILTER(obsDataLinks[observ_treat_ID],obsDataLinks[experiment_ID]=A417)))</f>
        <v>0</v>
      </c>
    </row>
    <row r="418" spans="2:2" x14ac:dyDescent="0.45">
      <c r="B418" cm="1">
        <f t="array" ref="B418">TRANSPOSE(_xlfn._xlws.SORT(_xlfn._xlws.FILTER(obsDataLinks[observ_treat_ID],obsDataLinks[experiment_ID]=A418)))</f>
        <v>0</v>
      </c>
    </row>
    <row r="419" spans="2:2" x14ac:dyDescent="0.45">
      <c r="B419" cm="1">
        <f t="array" ref="B419">TRANSPOSE(_xlfn._xlws.SORT(_xlfn._xlws.FILTER(obsDataLinks[observ_treat_ID],obsDataLinks[experiment_ID]=A419)))</f>
        <v>0</v>
      </c>
    </row>
    <row r="420" spans="2:2" x14ac:dyDescent="0.45">
      <c r="B420" cm="1">
        <f t="array" ref="B420">TRANSPOSE(_xlfn._xlws.SORT(_xlfn._xlws.FILTER(obsDataLinks[observ_treat_ID],obsDataLinks[experiment_ID]=A420)))</f>
        <v>0</v>
      </c>
    </row>
    <row r="421" spans="2:2" x14ac:dyDescent="0.45">
      <c r="B421" cm="1">
        <f t="array" ref="B421">TRANSPOSE(_xlfn._xlws.SORT(_xlfn._xlws.FILTER(obsDataLinks[observ_treat_ID],obsDataLinks[experiment_ID]=A421)))</f>
        <v>0</v>
      </c>
    </row>
    <row r="422" spans="2:2" x14ac:dyDescent="0.45">
      <c r="B422" cm="1">
        <f t="array" ref="B422">TRANSPOSE(_xlfn._xlws.SORT(_xlfn._xlws.FILTER(obsDataLinks[observ_treat_ID],obsDataLinks[experiment_ID]=A422)))</f>
        <v>0</v>
      </c>
    </row>
    <row r="423" spans="2:2" x14ac:dyDescent="0.45">
      <c r="B423" cm="1">
        <f t="array" ref="B423">TRANSPOSE(_xlfn._xlws.SORT(_xlfn._xlws.FILTER(obsDataLinks[observ_treat_ID],obsDataLinks[experiment_ID]=A423)))</f>
        <v>0</v>
      </c>
    </row>
    <row r="424" spans="2:2" x14ac:dyDescent="0.45">
      <c r="B424" cm="1">
        <f t="array" ref="B424">TRANSPOSE(_xlfn._xlws.SORT(_xlfn._xlws.FILTER(obsDataLinks[observ_treat_ID],obsDataLinks[experiment_ID]=A424)))</f>
        <v>0</v>
      </c>
    </row>
    <row r="425" spans="2:2" x14ac:dyDescent="0.45">
      <c r="B425" cm="1">
        <f t="array" ref="B425">TRANSPOSE(_xlfn._xlws.SORT(_xlfn._xlws.FILTER(obsDataLinks[observ_treat_ID],obsDataLinks[experiment_ID]=A425)))</f>
        <v>0</v>
      </c>
    </row>
    <row r="426" spans="2:2" x14ac:dyDescent="0.45">
      <c r="B426" cm="1">
        <f t="array" ref="B426">TRANSPOSE(_xlfn._xlws.SORT(_xlfn._xlws.FILTER(obsDataLinks[observ_treat_ID],obsDataLinks[experiment_ID]=A426)))</f>
        <v>0</v>
      </c>
    </row>
    <row r="427" spans="2:2" x14ac:dyDescent="0.45">
      <c r="B427" cm="1">
        <f t="array" ref="B427">TRANSPOSE(_xlfn._xlws.SORT(_xlfn._xlws.FILTER(obsDataLinks[observ_treat_ID],obsDataLinks[experiment_ID]=A427)))</f>
        <v>0</v>
      </c>
    </row>
    <row r="428" spans="2:2" x14ac:dyDescent="0.45">
      <c r="B428" cm="1">
        <f t="array" ref="B428">TRANSPOSE(_xlfn._xlws.SORT(_xlfn._xlws.FILTER(obsDataLinks[observ_treat_ID],obsDataLinks[experiment_ID]=A428)))</f>
        <v>0</v>
      </c>
    </row>
    <row r="429" spans="2:2" x14ac:dyDescent="0.45">
      <c r="B429" cm="1">
        <f t="array" ref="B429">TRANSPOSE(_xlfn._xlws.SORT(_xlfn._xlws.FILTER(obsDataLinks[observ_treat_ID],obsDataLinks[experiment_ID]=A429)))</f>
        <v>0</v>
      </c>
    </row>
    <row r="430" spans="2:2" x14ac:dyDescent="0.45">
      <c r="B430" cm="1">
        <f t="array" ref="B430">TRANSPOSE(_xlfn._xlws.SORT(_xlfn._xlws.FILTER(obsDataLinks[observ_treat_ID],obsDataLinks[experiment_ID]=A430)))</f>
        <v>0</v>
      </c>
    </row>
    <row r="431" spans="2:2" x14ac:dyDescent="0.45">
      <c r="B431" cm="1">
        <f t="array" ref="B431">TRANSPOSE(_xlfn._xlws.SORT(_xlfn._xlws.FILTER(obsDataLinks[observ_treat_ID],obsDataLinks[experiment_ID]=A431)))</f>
        <v>0</v>
      </c>
    </row>
    <row r="432" spans="2:2" x14ac:dyDescent="0.45">
      <c r="B432" cm="1">
        <f t="array" ref="B432">TRANSPOSE(_xlfn._xlws.SORT(_xlfn._xlws.FILTER(obsDataLinks[observ_treat_ID],obsDataLinks[experiment_ID]=A432)))</f>
        <v>0</v>
      </c>
    </row>
    <row r="433" spans="2:2" x14ac:dyDescent="0.45">
      <c r="B433" cm="1">
        <f t="array" ref="B433">TRANSPOSE(_xlfn._xlws.SORT(_xlfn._xlws.FILTER(obsDataLinks[observ_treat_ID],obsDataLinks[experiment_ID]=A433)))</f>
        <v>0</v>
      </c>
    </row>
    <row r="434" spans="2:2" x14ac:dyDescent="0.45">
      <c r="B434" cm="1">
        <f t="array" ref="B434">TRANSPOSE(_xlfn._xlws.SORT(_xlfn._xlws.FILTER(obsDataLinks[observ_treat_ID],obsDataLinks[experiment_ID]=A434)))</f>
        <v>0</v>
      </c>
    </row>
    <row r="435" spans="2:2" x14ac:dyDescent="0.45">
      <c r="B435" cm="1">
        <f t="array" ref="B435">TRANSPOSE(_xlfn._xlws.SORT(_xlfn._xlws.FILTER(obsDataLinks[observ_treat_ID],obsDataLinks[experiment_ID]=A435)))</f>
        <v>0</v>
      </c>
    </row>
    <row r="436" spans="2:2" x14ac:dyDescent="0.45">
      <c r="B436" cm="1">
        <f t="array" ref="B436">TRANSPOSE(_xlfn._xlws.SORT(_xlfn._xlws.FILTER(obsDataLinks[observ_treat_ID],obsDataLinks[experiment_ID]=A436)))</f>
        <v>0</v>
      </c>
    </row>
    <row r="437" spans="2:2" x14ac:dyDescent="0.45">
      <c r="B437" cm="1">
        <f t="array" ref="B437">TRANSPOSE(_xlfn._xlws.SORT(_xlfn._xlws.FILTER(obsDataLinks[observ_treat_ID],obsDataLinks[experiment_ID]=A437)))</f>
        <v>0</v>
      </c>
    </row>
    <row r="438" spans="2:2" x14ac:dyDescent="0.45">
      <c r="B438" cm="1">
        <f t="array" ref="B438">TRANSPOSE(_xlfn._xlws.SORT(_xlfn._xlws.FILTER(obsDataLinks[observ_treat_ID],obsDataLinks[experiment_ID]=A438)))</f>
        <v>0</v>
      </c>
    </row>
    <row r="439" spans="2:2" x14ac:dyDescent="0.45">
      <c r="B439" cm="1">
        <f t="array" ref="B439">TRANSPOSE(_xlfn._xlws.SORT(_xlfn._xlws.FILTER(obsDataLinks[observ_treat_ID],obsDataLinks[experiment_ID]=A439)))</f>
        <v>0</v>
      </c>
    </row>
    <row r="440" spans="2:2" x14ac:dyDescent="0.45">
      <c r="B440" cm="1">
        <f t="array" ref="B440">TRANSPOSE(_xlfn._xlws.SORT(_xlfn._xlws.FILTER(obsDataLinks[observ_treat_ID],obsDataLinks[experiment_ID]=A440)))</f>
        <v>0</v>
      </c>
    </row>
    <row r="441" spans="2:2" x14ac:dyDescent="0.45">
      <c r="B441" cm="1">
        <f t="array" ref="B441">TRANSPOSE(_xlfn._xlws.SORT(_xlfn._xlws.FILTER(obsDataLinks[observ_treat_ID],obsDataLinks[experiment_ID]=A441)))</f>
        <v>0</v>
      </c>
    </row>
    <row r="442" spans="2:2" x14ac:dyDescent="0.45">
      <c r="B442" cm="1">
        <f t="array" ref="B442">TRANSPOSE(_xlfn._xlws.SORT(_xlfn._xlws.FILTER(obsDataLinks[observ_treat_ID],obsDataLinks[experiment_ID]=A442)))</f>
        <v>0</v>
      </c>
    </row>
    <row r="443" spans="2:2" x14ac:dyDescent="0.45">
      <c r="B443" cm="1">
        <f t="array" ref="B443">TRANSPOSE(_xlfn._xlws.SORT(_xlfn._xlws.FILTER(obsDataLinks[observ_treat_ID],obsDataLinks[experiment_ID]=A443)))</f>
        <v>0</v>
      </c>
    </row>
    <row r="444" spans="2:2" x14ac:dyDescent="0.45">
      <c r="B444" cm="1">
        <f t="array" ref="B444">TRANSPOSE(_xlfn._xlws.SORT(_xlfn._xlws.FILTER(obsDataLinks[observ_treat_ID],obsDataLinks[experiment_ID]=A444)))</f>
        <v>0</v>
      </c>
    </row>
    <row r="445" spans="2:2" x14ac:dyDescent="0.45">
      <c r="B445" cm="1">
        <f t="array" ref="B445">TRANSPOSE(_xlfn._xlws.SORT(_xlfn._xlws.FILTER(obsDataLinks[observ_treat_ID],obsDataLinks[experiment_ID]=A445)))</f>
        <v>0</v>
      </c>
    </row>
    <row r="446" spans="2:2" x14ac:dyDescent="0.45">
      <c r="B446" cm="1">
        <f t="array" ref="B446">TRANSPOSE(_xlfn._xlws.SORT(_xlfn._xlws.FILTER(obsDataLinks[observ_treat_ID],obsDataLinks[experiment_ID]=A446)))</f>
        <v>0</v>
      </c>
    </row>
    <row r="447" spans="2:2" x14ac:dyDescent="0.45">
      <c r="B447" cm="1">
        <f t="array" ref="B447">TRANSPOSE(_xlfn._xlws.SORT(_xlfn._xlws.FILTER(obsDataLinks[observ_treat_ID],obsDataLinks[experiment_ID]=A447)))</f>
        <v>0</v>
      </c>
    </row>
    <row r="448" spans="2:2" x14ac:dyDescent="0.45">
      <c r="B448" cm="1">
        <f t="array" ref="B448">TRANSPOSE(_xlfn._xlws.SORT(_xlfn._xlws.FILTER(obsDataLinks[observ_treat_ID],obsDataLinks[experiment_ID]=A448)))</f>
        <v>0</v>
      </c>
    </row>
    <row r="449" spans="2:2" x14ac:dyDescent="0.45">
      <c r="B449" cm="1">
        <f t="array" ref="B449">TRANSPOSE(_xlfn._xlws.SORT(_xlfn._xlws.FILTER(obsDataLinks[observ_treat_ID],obsDataLinks[experiment_ID]=A449)))</f>
        <v>0</v>
      </c>
    </row>
    <row r="450" spans="2:2" x14ac:dyDescent="0.45">
      <c r="B450" cm="1">
        <f t="array" ref="B450">TRANSPOSE(_xlfn._xlws.SORT(_xlfn._xlws.FILTER(obsDataLinks[observ_treat_ID],obsDataLinks[experiment_ID]=A450)))</f>
        <v>0</v>
      </c>
    </row>
    <row r="451" spans="2:2" x14ac:dyDescent="0.45">
      <c r="B451" cm="1">
        <f t="array" ref="B451">TRANSPOSE(_xlfn._xlws.SORT(_xlfn._xlws.FILTER(obsDataLinks[observ_treat_ID],obsDataLinks[experiment_ID]=A451)))</f>
        <v>0</v>
      </c>
    </row>
    <row r="452" spans="2:2" x14ac:dyDescent="0.45">
      <c r="B452" cm="1">
        <f t="array" ref="B452">TRANSPOSE(_xlfn._xlws.SORT(_xlfn._xlws.FILTER(obsDataLinks[observ_treat_ID],obsDataLinks[experiment_ID]=A452)))</f>
        <v>0</v>
      </c>
    </row>
    <row r="453" spans="2:2" x14ac:dyDescent="0.45">
      <c r="B453" cm="1">
        <f t="array" ref="B453">TRANSPOSE(_xlfn._xlws.SORT(_xlfn._xlws.FILTER(obsDataLinks[observ_treat_ID],obsDataLinks[experiment_ID]=A453)))</f>
        <v>0</v>
      </c>
    </row>
    <row r="454" spans="2:2" x14ac:dyDescent="0.45">
      <c r="B454" cm="1">
        <f t="array" ref="B454">TRANSPOSE(_xlfn._xlws.SORT(_xlfn._xlws.FILTER(obsDataLinks[observ_treat_ID],obsDataLinks[experiment_ID]=A454)))</f>
        <v>0</v>
      </c>
    </row>
    <row r="455" spans="2:2" x14ac:dyDescent="0.45">
      <c r="B455" cm="1">
        <f t="array" ref="B455">TRANSPOSE(_xlfn._xlws.SORT(_xlfn._xlws.FILTER(obsDataLinks[observ_treat_ID],obsDataLinks[experiment_ID]=A455)))</f>
        <v>0</v>
      </c>
    </row>
    <row r="456" spans="2:2" x14ac:dyDescent="0.45">
      <c r="B456" cm="1">
        <f t="array" ref="B456">TRANSPOSE(_xlfn._xlws.SORT(_xlfn._xlws.FILTER(obsDataLinks[observ_treat_ID],obsDataLinks[experiment_ID]=A456)))</f>
        <v>0</v>
      </c>
    </row>
    <row r="457" spans="2:2" x14ac:dyDescent="0.45">
      <c r="B457" cm="1">
        <f t="array" ref="B457">TRANSPOSE(_xlfn._xlws.SORT(_xlfn._xlws.FILTER(obsDataLinks[observ_treat_ID],obsDataLinks[experiment_ID]=A457)))</f>
        <v>0</v>
      </c>
    </row>
    <row r="458" spans="2:2" x14ac:dyDescent="0.45">
      <c r="B458" cm="1">
        <f t="array" ref="B458">TRANSPOSE(_xlfn._xlws.SORT(_xlfn._xlws.FILTER(obsDataLinks[observ_treat_ID],obsDataLinks[experiment_ID]=A458)))</f>
        <v>0</v>
      </c>
    </row>
    <row r="459" spans="2:2" x14ac:dyDescent="0.45">
      <c r="B459" cm="1">
        <f t="array" ref="B459">TRANSPOSE(_xlfn._xlws.SORT(_xlfn._xlws.FILTER(obsDataLinks[observ_treat_ID],obsDataLinks[experiment_ID]=A459)))</f>
        <v>0</v>
      </c>
    </row>
    <row r="460" spans="2:2" x14ac:dyDescent="0.45">
      <c r="B460" cm="1">
        <f t="array" ref="B460">TRANSPOSE(_xlfn._xlws.SORT(_xlfn._xlws.FILTER(obsDataLinks[observ_treat_ID],obsDataLinks[experiment_ID]=A460)))</f>
        <v>0</v>
      </c>
    </row>
    <row r="461" spans="2:2" x14ac:dyDescent="0.45">
      <c r="B461" cm="1">
        <f t="array" ref="B461">TRANSPOSE(_xlfn._xlws.SORT(_xlfn._xlws.FILTER(obsDataLinks[observ_treat_ID],obsDataLinks[experiment_ID]=A461)))</f>
        <v>0</v>
      </c>
    </row>
    <row r="462" spans="2:2" x14ac:dyDescent="0.45">
      <c r="B462" cm="1">
        <f t="array" ref="B462">TRANSPOSE(_xlfn._xlws.SORT(_xlfn._xlws.FILTER(obsDataLinks[observ_treat_ID],obsDataLinks[experiment_ID]=A462)))</f>
        <v>0</v>
      </c>
    </row>
    <row r="463" spans="2:2" x14ac:dyDescent="0.45">
      <c r="B463" cm="1">
        <f t="array" ref="B463">TRANSPOSE(_xlfn._xlws.SORT(_xlfn._xlws.FILTER(obsDataLinks[observ_treat_ID],obsDataLinks[experiment_ID]=A463)))</f>
        <v>0</v>
      </c>
    </row>
    <row r="464" spans="2:2" x14ac:dyDescent="0.45">
      <c r="B464" cm="1">
        <f t="array" ref="B464">TRANSPOSE(_xlfn._xlws.SORT(_xlfn._xlws.FILTER(obsDataLinks[observ_treat_ID],obsDataLinks[experiment_ID]=A464)))</f>
        <v>0</v>
      </c>
    </row>
    <row r="465" spans="2:2" x14ac:dyDescent="0.45">
      <c r="B465" cm="1">
        <f t="array" ref="B465">TRANSPOSE(_xlfn._xlws.SORT(_xlfn._xlws.FILTER(obsDataLinks[observ_treat_ID],obsDataLinks[experiment_ID]=A465)))</f>
        <v>0</v>
      </c>
    </row>
    <row r="466" spans="2:2" x14ac:dyDescent="0.45">
      <c r="B466" cm="1">
        <f t="array" ref="B466">TRANSPOSE(_xlfn._xlws.SORT(_xlfn._xlws.FILTER(obsDataLinks[observ_treat_ID],obsDataLinks[experiment_ID]=A466)))</f>
        <v>0</v>
      </c>
    </row>
    <row r="467" spans="2:2" x14ac:dyDescent="0.45">
      <c r="B467" cm="1">
        <f t="array" ref="B467">TRANSPOSE(_xlfn._xlws.SORT(_xlfn._xlws.FILTER(obsDataLinks[observ_treat_ID],obsDataLinks[experiment_ID]=A467)))</f>
        <v>0</v>
      </c>
    </row>
    <row r="468" spans="2:2" x14ac:dyDescent="0.45">
      <c r="B468" cm="1">
        <f t="array" ref="B468">TRANSPOSE(_xlfn._xlws.SORT(_xlfn._xlws.FILTER(obsDataLinks[observ_treat_ID],obsDataLinks[experiment_ID]=A468)))</f>
        <v>0</v>
      </c>
    </row>
    <row r="469" spans="2:2" x14ac:dyDescent="0.45">
      <c r="B469" cm="1">
        <f t="array" ref="B469">TRANSPOSE(_xlfn._xlws.SORT(_xlfn._xlws.FILTER(obsDataLinks[observ_treat_ID],obsDataLinks[experiment_ID]=A469)))</f>
        <v>0</v>
      </c>
    </row>
    <row r="470" spans="2:2" x14ac:dyDescent="0.45">
      <c r="B470" cm="1">
        <f t="array" ref="B470">TRANSPOSE(_xlfn._xlws.SORT(_xlfn._xlws.FILTER(obsDataLinks[observ_treat_ID],obsDataLinks[experiment_ID]=A470)))</f>
        <v>0</v>
      </c>
    </row>
    <row r="471" spans="2:2" x14ac:dyDescent="0.45">
      <c r="B471" cm="1">
        <f t="array" ref="B471">TRANSPOSE(_xlfn._xlws.SORT(_xlfn._xlws.FILTER(obsDataLinks[observ_treat_ID],obsDataLinks[experiment_ID]=A471)))</f>
        <v>0</v>
      </c>
    </row>
    <row r="472" spans="2:2" x14ac:dyDescent="0.45">
      <c r="B472" cm="1">
        <f t="array" ref="B472">TRANSPOSE(_xlfn._xlws.SORT(_xlfn._xlws.FILTER(obsDataLinks[observ_treat_ID],obsDataLinks[experiment_ID]=A472)))</f>
        <v>0</v>
      </c>
    </row>
    <row r="473" spans="2:2" x14ac:dyDescent="0.45">
      <c r="B473" cm="1">
        <f t="array" ref="B473">TRANSPOSE(_xlfn._xlws.SORT(_xlfn._xlws.FILTER(obsDataLinks[observ_treat_ID],obsDataLinks[experiment_ID]=A473)))</f>
        <v>0</v>
      </c>
    </row>
    <row r="474" spans="2:2" x14ac:dyDescent="0.45">
      <c r="B474" cm="1">
        <f t="array" ref="B474">TRANSPOSE(_xlfn._xlws.SORT(_xlfn._xlws.FILTER(obsDataLinks[observ_treat_ID],obsDataLinks[experiment_ID]=A474)))</f>
        <v>0</v>
      </c>
    </row>
    <row r="475" spans="2:2" x14ac:dyDescent="0.45">
      <c r="B475" cm="1">
        <f t="array" ref="B475">TRANSPOSE(_xlfn._xlws.SORT(_xlfn._xlws.FILTER(obsDataLinks[observ_treat_ID],obsDataLinks[experiment_ID]=A475)))</f>
        <v>0</v>
      </c>
    </row>
    <row r="476" spans="2:2" x14ac:dyDescent="0.45">
      <c r="B476" cm="1">
        <f t="array" ref="B476">TRANSPOSE(_xlfn._xlws.SORT(_xlfn._xlws.FILTER(obsDataLinks[observ_treat_ID],obsDataLinks[experiment_ID]=A476)))</f>
        <v>0</v>
      </c>
    </row>
    <row r="477" spans="2:2" x14ac:dyDescent="0.45">
      <c r="B477" cm="1">
        <f t="array" ref="B477">TRANSPOSE(_xlfn._xlws.SORT(_xlfn._xlws.FILTER(obsDataLinks[observ_treat_ID],obsDataLinks[experiment_ID]=A477)))</f>
        <v>0</v>
      </c>
    </row>
    <row r="478" spans="2:2" x14ac:dyDescent="0.45">
      <c r="B478" cm="1">
        <f t="array" ref="B478">TRANSPOSE(_xlfn._xlws.SORT(_xlfn._xlws.FILTER(obsDataLinks[observ_treat_ID],obsDataLinks[experiment_ID]=A478)))</f>
        <v>0</v>
      </c>
    </row>
    <row r="479" spans="2:2" x14ac:dyDescent="0.45">
      <c r="B479" cm="1">
        <f t="array" ref="B479">TRANSPOSE(_xlfn._xlws.SORT(_xlfn._xlws.FILTER(obsDataLinks[observ_treat_ID],obsDataLinks[experiment_ID]=A479)))</f>
        <v>0</v>
      </c>
    </row>
    <row r="480" spans="2:2" x14ac:dyDescent="0.45">
      <c r="B480" cm="1">
        <f t="array" ref="B480">TRANSPOSE(_xlfn._xlws.SORT(_xlfn._xlws.FILTER(obsDataLinks[observ_treat_ID],obsDataLinks[experiment_ID]=A480)))</f>
        <v>0</v>
      </c>
    </row>
    <row r="481" spans="2:2" x14ac:dyDescent="0.45">
      <c r="B481" cm="1">
        <f t="array" ref="B481">TRANSPOSE(_xlfn._xlws.SORT(_xlfn._xlws.FILTER(obsDataLinks[observ_treat_ID],obsDataLinks[experiment_ID]=A481)))</f>
        <v>0</v>
      </c>
    </row>
    <row r="482" spans="2:2" x14ac:dyDescent="0.45">
      <c r="B482" cm="1">
        <f t="array" ref="B482">TRANSPOSE(_xlfn._xlws.SORT(_xlfn._xlws.FILTER(obsDataLinks[observ_treat_ID],obsDataLinks[experiment_ID]=A482)))</f>
        <v>0</v>
      </c>
    </row>
    <row r="483" spans="2:2" x14ac:dyDescent="0.45">
      <c r="B483" cm="1">
        <f t="array" ref="B483">TRANSPOSE(_xlfn._xlws.SORT(_xlfn._xlws.FILTER(obsDataLinks[observ_treat_ID],obsDataLinks[experiment_ID]=A483)))</f>
        <v>0</v>
      </c>
    </row>
    <row r="484" spans="2:2" x14ac:dyDescent="0.45">
      <c r="B484" cm="1">
        <f t="array" ref="B484">TRANSPOSE(_xlfn._xlws.SORT(_xlfn._xlws.FILTER(obsDataLinks[observ_treat_ID],obsDataLinks[experiment_ID]=A484)))</f>
        <v>0</v>
      </c>
    </row>
    <row r="485" spans="2:2" x14ac:dyDescent="0.45">
      <c r="B485" cm="1">
        <f t="array" ref="B485">TRANSPOSE(_xlfn._xlws.SORT(_xlfn._xlws.FILTER(obsDataLinks[observ_treat_ID],obsDataLinks[experiment_ID]=A485)))</f>
        <v>0</v>
      </c>
    </row>
    <row r="486" spans="2:2" x14ac:dyDescent="0.45">
      <c r="B486" cm="1">
        <f t="array" ref="B486">TRANSPOSE(_xlfn._xlws.SORT(_xlfn._xlws.FILTER(obsDataLinks[observ_treat_ID],obsDataLinks[experiment_ID]=A486)))</f>
        <v>0</v>
      </c>
    </row>
    <row r="487" spans="2:2" x14ac:dyDescent="0.45">
      <c r="B487" cm="1">
        <f t="array" ref="B487">TRANSPOSE(_xlfn._xlws.SORT(_xlfn._xlws.FILTER(obsDataLinks[observ_treat_ID],obsDataLinks[experiment_ID]=A487)))</f>
        <v>0</v>
      </c>
    </row>
    <row r="488" spans="2:2" x14ac:dyDescent="0.45">
      <c r="B488" cm="1">
        <f t="array" ref="B488">TRANSPOSE(_xlfn._xlws.SORT(_xlfn._xlws.FILTER(obsDataLinks[observ_treat_ID],obsDataLinks[experiment_ID]=A488)))</f>
        <v>0</v>
      </c>
    </row>
    <row r="489" spans="2:2" x14ac:dyDescent="0.45">
      <c r="B489" cm="1">
        <f t="array" ref="B489">TRANSPOSE(_xlfn._xlws.SORT(_xlfn._xlws.FILTER(obsDataLinks[observ_treat_ID],obsDataLinks[experiment_ID]=A489)))</f>
        <v>0</v>
      </c>
    </row>
    <row r="490" spans="2:2" x14ac:dyDescent="0.45">
      <c r="B490" cm="1">
        <f t="array" ref="B490">TRANSPOSE(_xlfn._xlws.SORT(_xlfn._xlws.FILTER(obsDataLinks[observ_treat_ID],obsDataLinks[experiment_ID]=A490)))</f>
        <v>0</v>
      </c>
    </row>
    <row r="491" spans="2:2" x14ac:dyDescent="0.45">
      <c r="B491" cm="1">
        <f t="array" ref="B491">TRANSPOSE(_xlfn._xlws.SORT(_xlfn._xlws.FILTER(obsDataLinks[observ_treat_ID],obsDataLinks[experiment_ID]=A491)))</f>
        <v>0</v>
      </c>
    </row>
    <row r="492" spans="2:2" x14ac:dyDescent="0.45">
      <c r="B492" cm="1">
        <f t="array" ref="B492">TRANSPOSE(_xlfn._xlws.SORT(_xlfn._xlws.FILTER(obsDataLinks[observ_treat_ID],obsDataLinks[experiment_ID]=A492)))</f>
        <v>0</v>
      </c>
    </row>
    <row r="493" spans="2:2" x14ac:dyDescent="0.45">
      <c r="B493" cm="1">
        <f t="array" ref="B493">TRANSPOSE(_xlfn._xlws.SORT(_xlfn._xlws.FILTER(obsDataLinks[observ_treat_ID],obsDataLinks[experiment_ID]=A493)))</f>
        <v>0</v>
      </c>
    </row>
    <row r="494" spans="2:2" x14ac:dyDescent="0.45">
      <c r="B494" cm="1">
        <f t="array" ref="B494">TRANSPOSE(_xlfn._xlws.SORT(_xlfn._xlws.FILTER(obsDataLinks[observ_treat_ID],obsDataLinks[experiment_ID]=A494)))</f>
        <v>0</v>
      </c>
    </row>
    <row r="495" spans="2:2" x14ac:dyDescent="0.45">
      <c r="B495" cm="1">
        <f t="array" ref="B495">TRANSPOSE(_xlfn._xlws.SORT(_xlfn._xlws.FILTER(obsDataLinks[observ_treat_ID],obsDataLinks[experiment_ID]=A495)))</f>
        <v>0</v>
      </c>
    </row>
    <row r="496" spans="2:2" x14ac:dyDescent="0.45">
      <c r="B496" cm="1">
        <f t="array" ref="B496">TRANSPOSE(_xlfn._xlws.SORT(_xlfn._xlws.FILTER(obsDataLinks[observ_treat_ID],obsDataLinks[experiment_ID]=A496)))</f>
        <v>0</v>
      </c>
    </row>
    <row r="497" spans="2:2" x14ac:dyDescent="0.45">
      <c r="B497" cm="1">
        <f t="array" ref="B497">TRANSPOSE(_xlfn._xlws.SORT(_xlfn._xlws.FILTER(obsDataLinks[observ_treat_ID],obsDataLinks[experiment_ID]=A497)))</f>
        <v>0</v>
      </c>
    </row>
    <row r="498" spans="2:2" x14ac:dyDescent="0.45">
      <c r="B498" cm="1">
        <f t="array" ref="B498">TRANSPOSE(_xlfn._xlws.SORT(_xlfn._xlws.FILTER(obsDataLinks[observ_treat_ID],obsDataLinks[experiment_ID]=A498)))</f>
        <v>0</v>
      </c>
    </row>
    <row r="499" spans="2:2" x14ac:dyDescent="0.45">
      <c r="B499" cm="1">
        <f t="array" ref="B499">TRANSPOSE(_xlfn._xlws.SORT(_xlfn._xlws.FILTER(obsDataLinks[observ_treat_ID],obsDataLinks[experiment_ID]=A499)))</f>
        <v>0</v>
      </c>
    </row>
    <row r="500" spans="2:2" s="108" customFormat="1" x14ac:dyDescent="0.4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4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4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45">
      <c r="B5" t="str" cm="1">
        <f t="array" ref="B5">TRANSPOSE(_xlfn._xlws.SORT(_xlfn._xlws.FILTER(treatments[treatment_number]&amp;" | "&amp;treatments[treatment_name],treatments[experiment_ID]=A5)))</f>
        <v xml:space="preserve"> | </v>
      </c>
    </row>
    <row r="6" spans="1:9" x14ac:dyDescent="0.45">
      <c r="B6" t="str" cm="1">
        <f t="array" ref="B6">TRANSPOSE(_xlfn._xlws.SORT(_xlfn._xlws.FILTER(treatments[treatment_number]&amp;" | "&amp;treatments[treatment_name],treatments[experiment_ID]=A6)))</f>
        <v xml:space="preserve"> | </v>
      </c>
    </row>
    <row r="7" spans="1:9" x14ac:dyDescent="0.45">
      <c r="B7" t="str" cm="1">
        <f t="array" ref="B7">TRANSPOSE(_xlfn._xlws.SORT(_xlfn._xlws.FILTER(treatments[treatment_number]&amp;" | "&amp;treatments[treatment_name],treatments[experiment_ID]=A7)))</f>
        <v xml:space="preserve"> | </v>
      </c>
    </row>
    <row r="8" spans="1:9" x14ac:dyDescent="0.45">
      <c r="B8" t="str" cm="1">
        <f t="array" ref="B8">TRANSPOSE(_xlfn._xlws.SORT(_xlfn._xlws.FILTER(treatments[treatment_number]&amp;" | "&amp;treatments[treatment_name],treatments[experiment_ID]=A8)))</f>
        <v xml:space="preserve"> | </v>
      </c>
    </row>
    <row r="9" spans="1:9" x14ac:dyDescent="0.45">
      <c r="B9" t="str" cm="1">
        <f t="array" ref="B9">TRANSPOSE(_xlfn._xlws.SORT(_xlfn._xlws.FILTER(treatments[treatment_number]&amp;" | "&amp;treatments[treatment_name],treatments[experiment_ID]=A9)))</f>
        <v xml:space="preserve"> | </v>
      </c>
    </row>
    <row r="10" spans="1:9" x14ac:dyDescent="0.45">
      <c r="B10" t="str" cm="1">
        <f t="array" ref="B10">TRANSPOSE(_xlfn._xlws.SORT(_xlfn._xlws.FILTER(treatments[treatment_number]&amp;" | "&amp;treatments[treatment_name],treatments[experiment_ID]=A10)))</f>
        <v xml:space="preserve"> | </v>
      </c>
    </row>
    <row r="11" spans="1:9" x14ac:dyDescent="0.45">
      <c r="B11" t="str" cm="1">
        <f t="array" ref="B11">TRANSPOSE(_xlfn._xlws.SORT(_xlfn._xlws.FILTER(treatments[treatment_number]&amp;" | "&amp;treatments[treatment_name],treatments[experiment_ID]=A11)))</f>
        <v xml:space="preserve"> | </v>
      </c>
    </row>
    <row r="12" spans="1:9" x14ac:dyDescent="0.45">
      <c r="B12" t="str" cm="1">
        <f t="array" ref="B12">TRANSPOSE(_xlfn._xlws.SORT(_xlfn._xlws.FILTER(treatments[treatment_number]&amp;" | "&amp;treatments[treatment_name],treatments[experiment_ID]=A12)))</f>
        <v xml:space="preserve"> | </v>
      </c>
    </row>
    <row r="13" spans="1:9" x14ac:dyDescent="0.45">
      <c r="B13" t="str" cm="1">
        <f t="array" ref="B13">TRANSPOSE(_xlfn._xlws.SORT(_xlfn._xlws.FILTER(treatments[treatment_number]&amp;" | "&amp;treatments[treatment_name],treatments[experiment_ID]=A13)))</f>
        <v xml:space="preserve"> | </v>
      </c>
    </row>
    <row r="14" spans="1:9" x14ac:dyDescent="0.45">
      <c r="B14" t="str" cm="1">
        <f t="array" ref="B14">TRANSPOSE(_xlfn._xlws.SORT(_xlfn._xlws.FILTER(treatments[treatment_number]&amp;" | "&amp;treatments[treatment_name],treatments[experiment_ID]=A14)))</f>
        <v xml:space="preserve"> | </v>
      </c>
    </row>
    <row r="15" spans="1:9" x14ac:dyDescent="0.45">
      <c r="B15" t="str" cm="1">
        <f t="array" ref="B15">TRANSPOSE(_xlfn._xlws.SORT(_xlfn._xlws.FILTER(treatments[treatment_number]&amp;" | "&amp;treatments[treatment_name],treatments[experiment_ID]=A15)))</f>
        <v xml:space="preserve"> | </v>
      </c>
    </row>
    <row r="16" spans="1:9"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56" t="s">
        <v>7748</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7658</v>
      </c>
      <c r="AN2" s="6" t="s">
        <v>8700</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5" t="s">
        <v>7749</v>
      </c>
      <c r="CA2" s="6" t="s">
        <v>7750</v>
      </c>
      <c r="CB2" s="6" t="s">
        <v>7751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7744</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7659</v>
      </c>
      <c r="AN3" t="s">
        <v>7660</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8717</v>
      </c>
      <c r="BW3" t="s">
        <v>3002</v>
      </c>
      <c r="BX3" t="s">
        <v>3537</v>
      </c>
      <c r="BY3" t="s">
        <v>3541</v>
      </c>
      <c r="BZ3" s="154" t="s">
        <v>7752</v>
      </c>
      <c r="CA3" t="s">
        <v>7753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7745</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7662</v>
      </c>
      <c r="AN4" t="s">
        <v>7663</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8720</v>
      </c>
      <c r="BW4" t="s">
        <v>3013</v>
      </c>
      <c r="BX4" t="s">
        <v>3538</v>
      </c>
      <c r="BY4" t="s">
        <v>605</v>
      </c>
      <c r="BZ4" s="154" t="s">
        <v>7754</v>
      </c>
      <c r="CA4" t="s">
        <v>7755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7746</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7664</v>
      </c>
      <c r="AN5" t="s">
        <v>7665</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8718</v>
      </c>
      <c r="BW5" t="s">
        <v>7557</v>
      </c>
      <c r="BX5" t="s">
        <v>3539</v>
      </c>
      <c r="BY5" t="s">
        <v>3543</v>
      </c>
      <c r="BZ5" s="154" t="s">
        <v>7756</v>
      </c>
      <c r="CA5" t="s">
        <v>7764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7747</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7666</v>
      </c>
      <c r="AN6" t="s">
        <v>7661</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8721</v>
      </c>
      <c r="BW6" t="s">
        <v>7557</v>
      </c>
      <c r="BX6" t="s">
        <v>3540</v>
      </c>
      <c r="BY6" t="s">
        <v>48</v>
      </c>
      <c r="BZ6" s="154" t="s">
        <v>7757</v>
      </c>
      <c r="CA6" t="s">
        <v>7765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7669</v>
      </c>
      <c r="AN7" t="s">
        <v>7667</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8722</v>
      </c>
      <c r="BW7" t="s">
        <v>7557</v>
      </c>
      <c r="BZ7" s="154" t="s">
        <v>7758</v>
      </c>
      <c r="CA7" t="s">
        <v>7766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7670</v>
      </c>
      <c r="AN8" t="s">
        <v>7668</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8723</v>
      </c>
      <c r="BW8" t="s">
        <v>165</v>
      </c>
      <c r="BZ8" s="154" t="s">
        <v>7759</v>
      </c>
      <c r="CA8" t="s">
        <v>7767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8724</v>
      </c>
      <c r="BW9" t="s">
        <v>7558</v>
      </c>
      <c r="BZ9" s="154" t="s">
        <v>7760</v>
      </c>
      <c r="CA9" t="s">
        <v>7768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8719</v>
      </c>
      <c r="BW10" t="s">
        <v>250</v>
      </c>
      <c r="BZ10" s="154" t="s">
        <v>7761</v>
      </c>
      <c r="CA10" t="s">
        <v>7769</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7762</v>
      </c>
      <c r="CA11" t="s">
        <v>7770</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7763</v>
      </c>
      <c r="CA12" t="s">
        <v>7771</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12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7564</v>
      </c>
    </row>
    <row r="3" spans="1:4" x14ac:dyDescent="0.45">
      <c r="A3" t="str" cm="1">
        <f t="array" ref="A3:A9">_xlfn._xlws.SORT(_xlfn.UNIQUE(_xlfn._xlws.FILTER(expMetadata[experiment_ID], expMetadata[experiment_ID] &lt;&gt; "")))</f>
        <v>FACE1501</v>
      </c>
      <c r="B3" t="str" cm="1">
        <f t="array" ref="B3:B11">IFERROR(_xlfn._xlws.SORT(_xlfn.UNIQUE(_xlfn._xlws.FILTER(soilMetadata[soil_profile_ID], soilMetadata[soil_profile_ID] &lt;&gt; ""))), "")</f>
        <v>FACE1501</v>
      </c>
      <c r="C3" t="str" cm="1">
        <f t="array" ref="C3">IFERROR(_xlfn._xlws.SORT(_xlfn.UNIQUE(_xlfn._xlws.FILTER(#REF!,#REF! &lt;&gt; ""))), "")</f>
        <v/>
      </c>
      <c r="D3" t="str" cm="1">
        <f t="array" ref="D3:D18">_xlfn._xlws.FILTER(_xlfn.VSTACK(ddl_experiments, ddl_soilProfiles, ddl_weatherStations), _xlfn.VSTACK(ddl_experiments, ddl_soilProfiles, ddl_weatherStations) &lt;&gt; "")</f>
        <v>FACE1501</v>
      </c>
    </row>
    <row r="4" spans="1:4" x14ac:dyDescent="0.45">
      <c r="A4" t="str">
        <v>HWTD2401</v>
      </c>
      <c r="B4" t="str">
        <v>LELY0001</v>
      </c>
      <c r="D4" t="str">
        <v>HWTD2401</v>
      </c>
    </row>
    <row r="5" spans="1:4" x14ac:dyDescent="0.45">
      <c r="A5" t="str">
        <v>NAWW8801</v>
      </c>
      <c r="B5" t="str">
        <v>NAWW_Lethbridge</v>
      </c>
      <c r="D5" t="str">
        <v>NAWW8801</v>
      </c>
    </row>
    <row r="6" spans="1:4" x14ac:dyDescent="0.45">
      <c r="A6" t="str">
        <v>WPWA9401</v>
      </c>
      <c r="B6" t="str">
        <v>NAWW_Lubbock</v>
      </c>
      <c r="D6" t="str">
        <v>WPWA9401</v>
      </c>
    </row>
    <row r="7" spans="1:4" x14ac:dyDescent="0.45">
      <c r="A7" t="str">
        <v>WPWA9501</v>
      </c>
      <c r="B7" t="str">
        <v>NAWW_Mandan</v>
      </c>
      <c r="D7" t="str">
        <v>WPWA9501</v>
      </c>
    </row>
    <row r="8" spans="1:4" x14ac:dyDescent="0.45">
      <c r="A8" t="str">
        <v>WULL7701</v>
      </c>
      <c r="B8" t="str">
        <v>NAWW_Manhattan</v>
      </c>
      <c r="D8" t="str">
        <v>WULL7701</v>
      </c>
    </row>
    <row r="9" spans="1:4" x14ac:dyDescent="0.45">
      <c r="A9" t="str">
        <v>WULL7702</v>
      </c>
      <c r="B9" t="str">
        <v>NAWW_Tryon</v>
      </c>
      <c r="D9" t="str">
        <v>WULL7702</v>
      </c>
    </row>
    <row r="10" spans="1:4" x14ac:dyDescent="0.45">
      <c r="B10" t="str">
        <v>WPWA9401</v>
      </c>
      <c r="D10" t="str">
        <v>FACE1501</v>
      </c>
    </row>
    <row r="11" spans="1:4" x14ac:dyDescent="0.45">
      <c r="B11" t="str">
        <v>WPWA9501</v>
      </c>
      <c r="D11" t="str">
        <v>LELY0001</v>
      </c>
    </row>
    <row r="12" spans="1:4" x14ac:dyDescent="0.45">
      <c r="D12" t="str">
        <v>NAWW_Lethbridge</v>
      </c>
    </row>
    <row r="13" spans="1:4" x14ac:dyDescent="0.45">
      <c r="D13" t="str">
        <v>NAWW_Lubbock</v>
      </c>
    </row>
    <row r="14" spans="1:4" x14ac:dyDescent="0.45">
      <c r="D14" t="str">
        <v>NAWW_Mandan</v>
      </c>
    </row>
    <row r="15" spans="1:4" x14ac:dyDescent="0.45">
      <c r="D15" t="str">
        <v>NAWW_Manhattan</v>
      </c>
    </row>
    <row r="16" spans="1:4" x14ac:dyDescent="0.45">
      <c r="D16" t="str">
        <v>NAWW_Tryon</v>
      </c>
    </row>
    <row r="17" spans="4:4" x14ac:dyDescent="0.45">
      <c r="D17" t="str">
        <v>WPWA9401</v>
      </c>
    </row>
    <row r="18" spans="4:4" x14ac:dyDescent="0.45">
      <c r="D18" t="str">
        <v>WPWA9501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topLeftCell="A2" zoomScaleNormal="100" workbookViewId="0">
      <selection activeCell="C23" sqref="C23"/>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6865</v>
      </c>
      <c r="C2" s="44"/>
      <c r="D2" s="45"/>
      <c r="E2" s="46"/>
      <c r="F2" s="47"/>
      <c r="G2" s="47"/>
      <c r="H2" s="47"/>
      <c r="I2" s="48"/>
      <c r="J2" s="47"/>
      <c r="K2" s="49" t="s">
        <v>90</v>
      </c>
    </row>
    <row r="3" spans="1:11" ht="11.1" customHeight="1" x14ac:dyDescent="0.45"/>
    <row r="4" spans="1:11" ht="25.5" customHeight="1" x14ac:dyDescent="0.65">
      <c r="B4" s="183" t="s">
        <v>45</v>
      </c>
      <c r="C4" s="183"/>
      <c r="D4" s="183"/>
      <c r="E4" s="183"/>
      <c r="H4" s="183" t="s">
        <v>2044</v>
      </c>
      <c r="I4" s="183"/>
      <c r="J4" s="183"/>
      <c r="K4" s="183"/>
    </row>
    <row r="5" spans="1:11" ht="11.1" customHeight="1" x14ac:dyDescent="0.45"/>
    <row r="6" spans="1:11" ht="18" customHeight="1" x14ac:dyDescent="0.45">
      <c r="B6" s="184" t="s">
        <v>6874</v>
      </c>
      <c r="C6" s="184"/>
      <c r="D6" s="20"/>
      <c r="E6" s="28"/>
      <c r="H6" s="107" t="s">
        <v>6866</v>
      </c>
      <c r="I6" s="107"/>
      <c r="J6" s="38"/>
      <c r="K6" s="42"/>
    </row>
    <row r="7" spans="1:11" ht="18" customHeight="1" x14ac:dyDescent="0.45">
      <c r="A7" s="33"/>
      <c r="B7" s="34" t="s">
        <v>2589</v>
      </c>
      <c r="C7" s="40" t="s">
        <v>7687</v>
      </c>
      <c r="D7" s="35" t="s">
        <v>43</v>
      </c>
      <c r="E7" s="36" t="s">
        <v>2120</v>
      </c>
      <c r="F7" s="33"/>
      <c r="G7" s="33"/>
      <c r="H7" s="34" t="s">
        <v>2589</v>
      </c>
      <c r="I7" s="40" t="s">
        <v>6868</v>
      </c>
      <c r="J7" s="35" t="s">
        <v>86</v>
      </c>
      <c r="K7" s="37" t="s">
        <v>2119</v>
      </c>
    </row>
    <row r="8" spans="1:11" ht="18" customHeight="1" x14ac:dyDescent="0.45">
      <c r="A8" s="33"/>
      <c r="B8" s="34" t="s">
        <v>2589</v>
      </c>
      <c r="C8" s="40" t="s">
        <v>7689</v>
      </c>
      <c r="D8" s="35" t="s">
        <v>67</v>
      </c>
      <c r="E8" s="37" t="s">
        <v>2119</v>
      </c>
      <c r="F8" s="33"/>
      <c r="G8" s="33"/>
      <c r="H8" s="34" t="s">
        <v>2589</v>
      </c>
      <c r="I8" s="40" t="s">
        <v>6869</v>
      </c>
      <c r="J8" s="35" t="s">
        <v>84</v>
      </c>
      <c r="K8" s="37" t="s">
        <v>2119</v>
      </c>
    </row>
    <row r="9" spans="1:11" ht="18" customHeight="1" x14ac:dyDescent="0.45">
      <c r="A9" s="33"/>
      <c r="B9" s="34" t="s">
        <v>2589</v>
      </c>
      <c r="C9" s="40" t="s">
        <v>7688</v>
      </c>
      <c r="D9" s="35" t="s">
        <v>7691</v>
      </c>
      <c r="E9" s="37" t="s">
        <v>2119</v>
      </c>
      <c r="F9" s="33"/>
      <c r="G9" s="33"/>
      <c r="H9" s="34" t="s">
        <v>2589</v>
      </c>
      <c r="I9" s="40" t="s">
        <v>6870</v>
      </c>
      <c r="J9" s="35" t="s">
        <v>4242</v>
      </c>
      <c r="K9" s="37" t="s">
        <v>2119</v>
      </c>
    </row>
    <row r="10" spans="1:11" ht="18" customHeight="1" x14ac:dyDescent="0.45">
      <c r="A10" s="33"/>
      <c r="B10" s="34" t="s">
        <v>2589</v>
      </c>
      <c r="C10" s="40" t="s">
        <v>6619</v>
      </c>
      <c r="D10" s="35" t="s">
        <v>49</v>
      </c>
      <c r="E10" s="37" t="s">
        <v>2119</v>
      </c>
      <c r="F10" s="33"/>
      <c r="G10" s="33"/>
      <c r="H10" s="34" t="s">
        <v>2589</v>
      </c>
      <c r="I10" s="40" t="s">
        <v>6867</v>
      </c>
      <c r="J10" s="35" t="s">
        <v>4292</v>
      </c>
      <c r="K10" s="37" t="s">
        <v>2119</v>
      </c>
    </row>
    <row r="11" spans="1:11" ht="18" customHeight="1" x14ac:dyDescent="0.45">
      <c r="A11" s="33"/>
      <c r="B11" s="34" t="s">
        <v>2589</v>
      </c>
      <c r="C11" s="40" t="s">
        <v>6620</v>
      </c>
      <c r="D11" s="35" t="s">
        <v>51</v>
      </c>
      <c r="E11" s="37" t="s">
        <v>2119</v>
      </c>
      <c r="F11" s="33"/>
      <c r="G11" s="33"/>
      <c r="H11" s="34" t="s">
        <v>2589</v>
      </c>
      <c r="I11" s="40" t="s">
        <v>6871</v>
      </c>
      <c r="J11" s="35" t="s">
        <v>4284</v>
      </c>
      <c r="K11" s="37" t="s">
        <v>2119</v>
      </c>
    </row>
    <row r="12" spans="1:11" ht="18" customHeight="1" x14ac:dyDescent="0.45">
      <c r="A12" s="33"/>
      <c r="B12" s="34" t="s">
        <v>2589</v>
      </c>
      <c r="C12" s="40" t="s">
        <v>6621</v>
      </c>
      <c r="D12" s="35" t="s">
        <v>52</v>
      </c>
      <c r="E12" s="37" t="s">
        <v>2119</v>
      </c>
      <c r="H12" s="34" t="s">
        <v>2589</v>
      </c>
      <c r="I12" s="40" t="s">
        <v>6872</v>
      </c>
      <c r="J12" s="35" t="s">
        <v>4269</v>
      </c>
      <c r="K12" s="37" t="s">
        <v>2119</v>
      </c>
    </row>
    <row r="13" spans="1:11" ht="18" customHeight="1" x14ac:dyDescent="0.45">
      <c r="A13" s="33"/>
      <c r="F13" s="33"/>
      <c r="G13" s="33"/>
    </row>
    <row r="14" spans="1:11" ht="18" customHeight="1" x14ac:dyDescent="0.45">
      <c r="A14" s="33"/>
      <c r="B14" s="107" t="s">
        <v>6867</v>
      </c>
      <c r="C14" s="107"/>
      <c r="D14" s="38"/>
      <c r="E14" s="39"/>
      <c r="F14" s="33"/>
      <c r="G14" s="33"/>
      <c r="H14" s="107" t="s">
        <v>6873</v>
      </c>
      <c r="I14" s="107"/>
      <c r="J14" s="38"/>
      <c r="K14" s="42"/>
    </row>
    <row r="15" spans="1:11" ht="18" customHeight="1" x14ac:dyDescent="0.45">
      <c r="A15" s="33"/>
      <c r="B15" s="32" t="s">
        <v>2589</v>
      </c>
      <c r="C15" s="40" t="s">
        <v>6622</v>
      </c>
      <c r="D15" s="35" t="s">
        <v>7690</v>
      </c>
      <c r="E15" s="37" t="s">
        <v>2119</v>
      </c>
      <c r="F15" s="33"/>
      <c r="G15" s="33"/>
      <c r="H15" s="34" t="s">
        <v>2589</v>
      </c>
      <c r="I15" s="40" t="s">
        <v>6877</v>
      </c>
      <c r="J15" s="35" t="s">
        <v>4299</v>
      </c>
      <c r="K15" s="37" t="s">
        <v>2119</v>
      </c>
    </row>
    <row r="16" spans="1:11" ht="18" customHeight="1" x14ac:dyDescent="0.45">
      <c r="A16" s="33"/>
      <c r="B16" s="32" t="s">
        <v>2589</v>
      </c>
      <c r="C16" s="40" t="s">
        <v>6889</v>
      </c>
      <c r="D16" s="35" t="s">
        <v>77</v>
      </c>
      <c r="E16" s="37" t="s">
        <v>2119</v>
      </c>
      <c r="F16" s="33"/>
      <c r="G16" s="33"/>
      <c r="H16" s="34" t="s">
        <v>2589</v>
      </c>
      <c r="I16" s="40" t="s">
        <v>6870</v>
      </c>
      <c r="J16" s="35" t="s">
        <v>4419</v>
      </c>
      <c r="K16" s="37" t="s">
        <v>2119</v>
      </c>
    </row>
    <row r="17" spans="1:11" ht="18" customHeight="1" x14ac:dyDescent="0.45">
      <c r="A17" s="33"/>
      <c r="B17" s="34" t="s">
        <v>2589</v>
      </c>
      <c r="C17" s="40" t="s">
        <v>1667</v>
      </c>
      <c r="D17" s="35" t="s">
        <v>56</v>
      </c>
      <c r="E17" s="36" t="s">
        <v>2120</v>
      </c>
      <c r="H17" s="34" t="s">
        <v>2589</v>
      </c>
      <c r="I17" s="40" t="s">
        <v>6878</v>
      </c>
      <c r="J17" s="35" t="s">
        <v>4680</v>
      </c>
      <c r="K17" s="37" t="s">
        <v>2119</v>
      </c>
    </row>
    <row r="18" spans="1:11" ht="18" customHeight="1" x14ac:dyDescent="0.45">
      <c r="A18" s="33"/>
      <c r="B18" s="34" t="s">
        <v>2589</v>
      </c>
      <c r="C18" s="40" t="s">
        <v>1672</v>
      </c>
      <c r="D18" s="35" t="s">
        <v>2121</v>
      </c>
      <c r="E18" s="37" t="s">
        <v>2119</v>
      </c>
      <c r="H18" s="34" t="s">
        <v>2589</v>
      </c>
      <c r="I18" s="40" t="s">
        <v>6879</v>
      </c>
      <c r="J18" s="35" t="s">
        <v>4708</v>
      </c>
      <c r="K18" s="37" t="s">
        <v>2119</v>
      </c>
    </row>
    <row r="19" spans="1:11" ht="18.75" x14ac:dyDescent="0.45">
      <c r="B19" s="34" t="s">
        <v>2589</v>
      </c>
      <c r="C19" s="41" t="s">
        <v>7544</v>
      </c>
      <c r="D19" s="35" t="s">
        <v>7561</v>
      </c>
      <c r="E19" s="37" t="s">
        <v>2119</v>
      </c>
      <c r="H19" s="34" t="s">
        <v>2589</v>
      </c>
      <c r="I19" s="40" t="s">
        <v>6867</v>
      </c>
      <c r="J19" s="35" t="s">
        <v>4665</v>
      </c>
      <c r="K19" s="37" t="s">
        <v>2119</v>
      </c>
    </row>
    <row r="20" spans="1:11" ht="18.75" x14ac:dyDescent="0.45">
      <c r="B20" s="34" t="s">
        <v>2589</v>
      </c>
      <c r="C20" s="40" t="s">
        <v>7546</v>
      </c>
      <c r="D20" s="35" t="s">
        <v>7562</v>
      </c>
      <c r="E20" s="37" t="s">
        <v>2119</v>
      </c>
      <c r="H20" s="34" t="s">
        <v>2589</v>
      </c>
      <c r="I20" s="40" t="s">
        <v>6871</v>
      </c>
      <c r="J20" s="35" t="s">
        <v>4536</v>
      </c>
      <c r="K20" s="37" t="s">
        <v>2119</v>
      </c>
    </row>
    <row r="21" spans="1:11" ht="18.75" x14ac:dyDescent="0.45">
      <c r="H21" s="34" t="s">
        <v>2589</v>
      </c>
      <c r="I21" s="40" t="s">
        <v>6872</v>
      </c>
      <c r="J21" s="35" t="s">
        <v>4504</v>
      </c>
      <c r="K21" s="37" t="s">
        <v>2119</v>
      </c>
    </row>
    <row r="22" spans="1:11" ht="18.75" x14ac:dyDescent="0.45">
      <c r="B22" s="107" t="s">
        <v>6876</v>
      </c>
      <c r="C22" s="107"/>
      <c r="D22" s="20"/>
      <c r="E22" s="26"/>
      <c r="H22" s="34" t="s">
        <v>2589</v>
      </c>
      <c r="I22" s="40" t="s">
        <v>6880</v>
      </c>
      <c r="J22" s="35" t="s">
        <v>4691</v>
      </c>
      <c r="K22" s="37" t="s">
        <v>2119</v>
      </c>
    </row>
    <row r="23" spans="1:11" ht="18.75" x14ac:dyDescent="0.45">
      <c r="B23" s="34" t="s">
        <v>2589</v>
      </c>
      <c r="C23" s="40" t="s">
        <v>7543</v>
      </c>
      <c r="D23" s="35" t="s">
        <v>2043</v>
      </c>
      <c r="E23" s="36" t="s">
        <v>2120</v>
      </c>
      <c r="H23" s="34"/>
      <c r="I23" s="119"/>
      <c r="J23" s="35"/>
      <c r="K23" s="37"/>
    </row>
    <row r="24" spans="1:11" ht="18.75" x14ac:dyDescent="0.45">
      <c r="B24" s="34" t="s">
        <v>2589</v>
      </c>
      <c r="C24" s="41" t="s">
        <v>6623</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6624</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7560</v>
      </c>
      <c r="D31" s="35" t="s">
        <v>2792</v>
      </c>
      <c r="E31" s="37" t="s">
        <v>2119</v>
      </c>
    </row>
    <row r="32" spans="1:11" ht="18.75" x14ac:dyDescent="0.45">
      <c r="B32" s="34" t="s">
        <v>2589</v>
      </c>
      <c r="C32" s="40" t="s">
        <v>6625</v>
      </c>
      <c r="D32" s="35" t="s">
        <v>2126</v>
      </c>
      <c r="E32" s="36" t="s">
        <v>2120</v>
      </c>
    </row>
    <row r="33" spans="2:5" ht="18.75" x14ac:dyDescent="0.45">
      <c r="B33" s="34" t="s">
        <v>2589</v>
      </c>
      <c r="C33" s="41" t="s">
        <v>6626</v>
      </c>
      <c r="D33" s="35" t="s">
        <v>53</v>
      </c>
      <c r="E33" s="36" t="s">
        <v>2120</v>
      </c>
    </row>
    <row r="34" spans="2:5" ht="18.75" x14ac:dyDescent="0.4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3"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3"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3"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3"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3"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3"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3"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3"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5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5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5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5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5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5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5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5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53"/>
    </row>
    <row r="24" spans="1:19" x14ac:dyDescent="0.4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45">
      <c r="A25" s="113" t="s">
        <v>2039</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53"/>
    </row>
    <row r="26" spans="1:19" x14ac:dyDescent="0.45">
      <c r="A26" s="115" t="s">
        <v>2039</v>
      </c>
      <c r="B26" s="100">
        <v>1</v>
      </c>
      <c r="C26" s="101" t="s">
        <v>93</v>
      </c>
      <c r="D26" s="101" t="s">
        <v>1923</v>
      </c>
      <c r="E26" s="102" t="s">
        <v>2130</v>
      </c>
      <c r="F26" s="101" t="s">
        <v>7894</v>
      </c>
      <c r="G26" s="101" t="s">
        <v>277</v>
      </c>
      <c r="H26" s="101" t="s">
        <v>278</v>
      </c>
      <c r="I26" s="101" t="s">
        <v>2311</v>
      </c>
      <c r="J26" s="103" t="s">
        <v>7595</v>
      </c>
      <c r="K26" s="103"/>
      <c r="L26" s="101" t="s">
        <v>91</v>
      </c>
      <c r="M26" s="163" t="s">
        <v>8702</v>
      </c>
      <c r="N26" s="103" t="s">
        <v>8704</v>
      </c>
      <c r="O26" s="103" t="s">
        <v>8707</v>
      </c>
      <c r="P26" s="115" t="s">
        <v>91</v>
      </c>
      <c r="Q26" s="115" t="s">
        <v>54</v>
      </c>
      <c r="R26" s="115"/>
      <c r="S26" s="115"/>
    </row>
    <row r="27" spans="1:19" x14ac:dyDescent="0.45">
      <c r="A27" s="113" t="s">
        <v>2039</v>
      </c>
      <c r="B27" s="77">
        <v>2</v>
      </c>
      <c r="C27" s="54" t="s">
        <v>126</v>
      </c>
      <c r="D27" s="54" t="s">
        <v>1950</v>
      </c>
      <c r="E27" s="54" t="s">
        <v>7779</v>
      </c>
      <c r="F27" s="54" t="s">
        <v>7852</v>
      </c>
      <c r="G27" s="54" t="s">
        <v>338</v>
      </c>
      <c r="H27" s="56" t="s">
        <v>2118</v>
      </c>
      <c r="I27" s="69" t="s">
        <v>2461</v>
      </c>
      <c r="J27" s="56" t="s">
        <v>7595</v>
      </c>
      <c r="K27" s="56"/>
      <c r="L27" s="113" t="s">
        <v>7575</v>
      </c>
      <c r="M27" s="114" t="s">
        <v>8702</v>
      </c>
      <c r="N27" s="113" t="s">
        <v>8704</v>
      </c>
      <c r="O27" s="113" t="s">
        <v>8707</v>
      </c>
      <c r="P27" s="113" t="s">
        <v>100</v>
      </c>
      <c r="Q27" s="113" t="s">
        <v>54</v>
      </c>
      <c r="R27" s="113"/>
      <c r="S27" s="113"/>
    </row>
    <row r="28" spans="1:19" x14ac:dyDescent="0.45">
      <c r="A28" s="113" t="s">
        <v>2039</v>
      </c>
      <c r="B28" s="77">
        <v>3</v>
      </c>
      <c r="C28" s="54" t="s">
        <v>2030</v>
      </c>
      <c r="D28" s="54" t="s">
        <v>2056</v>
      </c>
      <c r="E28" s="54" t="s">
        <v>7791</v>
      </c>
      <c r="F28" s="54" t="s">
        <v>7781</v>
      </c>
      <c r="G28" s="54" t="s">
        <v>2108</v>
      </c>
      <c r="H28" s="54" t="s">
        <v>2109</v>
      </c>
      <c r="I28" s="68" t="s">
        <v>2462</v>
      </c>
      <c r="J28" s="56" t="s">
        <v>7595</v>
      </c>
      <c r="K28" s="56"/>
      <c r="L28" s="54" t="s">
        <v>153</v>
      </c>
      <c r="M28" s="164" t="s">
        <v>8702</v>
      </c>
      <c r="N28" s="56" t="s">
        <v>8703</v>
      </c>
      <c r="O28" s="56" t="s">
        <v>8707</v>
      </c>
      <c r="P28" s="113" t="s">
        <v>153</v>
      </c>
      <c r="Q28" s="113" t="s">
        <v>54</v>
      </c>
      <c r="R28" s="113"/>
      <c r="S28" s="113"/>
    </row>
    <row r="29" spans="1:19" x14ac:dyDescent="0.45">
      <c r="A29" s="113" t="s">
        <v>2039</v>
      </c>
      <c r="B29" s="77">
        <v>4</v>
      </c>
      <c r="C29" s="54" t="s">
        <v>2031</v>
      </c>
      <c r="D29" s="54" t="s">
        <v>7572</v>
      </c>
      <c r="E29" s="54" t="s">
        <v>7786</v>
      </c>
      <c r="F29" s="54" t="s">
        <v>7780</v>
      </c>
      <c r="G29" s="54" t="s">
        <v>2114</v>
      </c>
      <c r="H29" s="54" t="s">
        <v>2112</v>
      </c>
      <c r="I29" s="68" t="s">
        <v>2464</v>
      </c>
      <c r="J29" s="56" t="s">
        <v>3424</v>
      </c>
      <c r="K29" s="56" t="s">
        <v>7593</v>
      </c>
      <c r="L29" s="54" t="s">
        <v>91</v>
      </c>
      <c r="M29" s="164">
        <v>0</v>
      </c>
      <c r="N29" s="56" t="s">
        <v>8703</v>
      </c>
      <c r="O29" s="56" t="s">
        <v>8708</v>
      </c>
      <c r="P29" s="113" t="s">
        <v>92</v>
      </c>
      <c r="Q29" s="113" t="s">
        <v>54</v>
      </c>
      <c r="R29" s="113"/>
      <c r="S29" s="113"/>
    </row>
    <row r="30" spans="1:19" x14ac:dyDescent="0.45">
      <c r="A30" s="113" t="s">
        <v>2039</v>
      </c>
      <c r="B30" s="77">
        <v>5</v>
      </c>
      <c r="C30" s="54" t="s">
        <v>2033</v>
      </c>
      <c r="D30" s="54" t="s">
        <v>1952</v>
      </c>
      <c r="E30" s="54" t="s">
        <v>7792</v>
      </c>
      <c r="F30" s="54" t="s">
        <v>7881</v>
      </c>
      <c r="G30" s="54" t="s">
        <v>2115</v>
      </c>
      <c r="H30" s="54" t="s">
        <v>2113</v>
      </c>
      <c r="I30" s="68" t="s">
        <v>2465</v>
      </c>
      <c r="J30" s="56" t="s">
        <v>3409</v>
      </c>
      <c r="K30" s="56" t="s">
        <v>7594</v>
      </c>
      <c r="L30" s="54" t="s">
        <v>91</v>
      </c>
      <c r="M30" s="164">
        <v>0</v>
      </c>
      <c r="N30" s="56" t="s">
        <v>8703</v>
      </c>
      <c r="O30" s="56" t="s">
        <v>8708</v>
      </c>
      <c r="P30" s="113" t="s">
        <v>92</v>
      </c>
      <c r="Q30" s="113" t="s">
        <v>54</v>
      </c>
      <c r="R30" s="113"/>
      <c r="S30" s="113"/>
    </row>
    <row r="31" spans="1:19" x14ac:dyDescent="0.45">
      <c r="A31" s="113" t="s">
        <v>2039</v>
      </c>
      <c r="B31" s="77">
        <v>6</v>
      </c>
      <c r="C31" s="56" t="s">
        <v>2755</v>
      </c>
      <c r="D31" s="50" t="s">
        <v>1885</v>
      </c>
      <c r="E31" s="56" t="s">
        <v>7793</v>
      </c>
      <c r="F31" s="56" t="s">
        <v>7882</v>
      </c>
      <c r="G31" s="56" t="s">
        <v>3187</v>
      </c>
      <c r="H31" s="50" t="s">
        <v>2959</v>
      </c>
      <c r="I31" s="56"/>
      <c r="J31" s="56" t="s">
        <v>7595</v>
      </c>
      <c r="K31" s="56"/>
      <c r="L31" s="50" t="s">
        <v>7574</v>
      </c>
      <c r="M31" s="162">
        <v>0</v>
      </c>
      <c r="N31" s="50" t="s">
        <v>8703</v>
      </c>
      <c r="O31" s="50" t="s">
        <v>8708</v>
      </c>
      <c r="P31" s="113" t="s">
        <v>156</v>
      </c>
      <c r="Q31" s="113" t="s">
        <v>54</v>
      </c>
      <c r="R31" s="113"/>
      <c r="S31" s="113"/>
    </row>
    <row r="32" spans="1:19" x14ac:dyDescent="0.45">
      <c r="A32" s="113" t="s">
        <v>2039</v>
      </c>
      <c r="B32" s="77">
        <v>7</v>
      </c>
      <c r="C32" s="54" t="s">
        <v>2034</v>
      </c>
      <c r="D32" s="54" t="s">
        <v>2032</v>
      </c>
      <c r="E32" s="54" t="s">
        <v>7794</v>
      </c>
      <c r="F32" s="54" t="s">
        <v>2266</v>
      </c>
      <c r="G32" s="54" t="s">
        <v>2117</v>
      </c>
      <c r="H32" s="54" t="s">
        <v>2116</v>
      </c>
      <c r="I32" s="68" t="s">
        <v>2466</v>
      </c>
      <c r="J32" s="56" t="s">
        <v>7595</v>
      </c>
      <c r="K32" s="56"/>
      <c r="L32" s="50" t="s">
        <v>7574</v>
      </c>
      <c r="M32" s="162">
        <v>0</v>
      </c>
      <c r="N32" s="50" t="s">
        <v>8703</v>
      </c>
      <c r="O32" s="50" t="s">
        <v>8708</v>
      </c>
      <c r="P32" s="113" t="s">
        <v>262</v>
      </c>
      <c r="Q32" s="113" t="s">
        <v>54</v>
      </c>
      <c r="R32" s="113"/>
      <c r="S32" s="113"/>
    </row>
    <row r="33" spans="1:19" x14ac:dyDescent="0.45">
      <c r="A33" s="113" t="s">
        <v>2039</v>
      </c>
      <c r="B33" s="77">
        <v>8</v>
      </c>
      <c r="C33" s="55" t="s">
        <v>2035</v>
      </c>
      <c r="D33" s="54" t="s">
        <v>2036</v>
      </c>
      <c r="E33" s="54" t="s">
        <v>7795</v>
      </c>
      <c r="F33" s="54" t="s">
        <v>2263</v>
      </c>
      <c r="G33" s="54" t="s">
        <v>2111</v>
      </c>
      <c r="H33" s="54" t="s">
        <v>2110</v>
      </c>
      <c r="I33" s="68" t="s">
        <v>2463</v>
      </c>
      <c r="J33" s="57" t="s">
        <v>7595</v>
      </c>
      <c r="K33" s="57"/>
      <c r="L33" s="54" t="s">
        <v>91</v>
      </c>
      <c r="M33" s="164">
        <v>0</v>
      </c>
      <c r="N33" s="56" t="s">
        <v>8703</v>
      </c>
      <c r="O33" s="56" t="s">
        <v>8708</v>
      </c>
      <c r="P33" s="113" t="s">
        <v>92</v>
      </c>
      <c r="Q33" s="113" t="s">
        <v>54</v>
      </c>
      <c r="R33" s="113"/>
      <c r="S33" s="113"/>
    </row>
    <row r="34" spans="1:19" x14ac:dyDescent="0.45">
      <c r="A34" s="115" t="s">
        <v>2039</v>
      </c>
      <c r="B34" s="100">
        <v>9</v>
      </c>
      <c r="C34" s="101" t="s">
        <v>2038</v>
      </c>
      <c r="D34" s="101" t="s">
        <v>1895</v>
      </c>
      <c r="E34" s="102" t="s">
        <v>7787</v>
      </c>
      <c r="F34" s="101" t="s">
        <v>2172</v>
      </c>
      <c r="G34" s="101"/>
      <c r="H34" s="101"/>
      <c r="I34" s="101"/>
      <c r="J34" s="103" t="s">
        <v>7595</v>
      </c>
      <c r="K34" s="103"/>
      <c r="L34" s="101" t="s">
        <v>91</v>
      </c>
      <c r="M34" s="163">
        <v>0</v>
      </c>
      <c r="N34" s="103" t="s">
        <v>8703</v>
      </c>
      <c r="O34" s="103" t="s">
        <v>8708</v>
      </c>
      <c r="P34" s="115" t="s">
        <v>91</v>
      </c>
      <c r="Q34" s="115" t="s">
        <v>54</v>
      </c>
      <c r="R34" s="115"/>
      <c r="S34" s="115"/>
    </row>
    <row r="35" spans="1:19" x14ac:dyDescent="0.45">
      <c r="A35" s="142" t="s">
        <v>6815</v>
      </c>
      <c r="B35" s="77">
        <v>-99</v>
      </c>
      <c r="C35" s="50" t="s">
        <v>292</v>
      </c>
      <c r="D35" s="113"/>
      <c r="E35" s="50"/>
      <c r="F35" s="113"/>
      <c r="G35" s="50" t="s">
        <v>292</v>
      </c>
      <c r="H35" s="50" t="s">
        <v>292</v>
      </c>
      <c r="I35" s="113"/>
      <c r="J35" s="50" t="s">
        <v>7595</v>
      </c>
      <c r="K35" s="50"/>
      <c r="L35" s="53" t="s">
        <v>7575</v>
      </c>
      <c r="M35" s="114" t="s">
        <v>8702</v>
      </c>
      <c r="N35" s="113" t="s">
        <v>8704</v>
      </c>
      <c r="O35" s="113"/>
      <c r="P35" s="137"/>
      <c r="Q35" s="137" t="s">
        <v>54</v>
      </c>
      <c r="R35" s="53"/>
      <c r="S35" s="5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5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5"/>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13" t="s">
        <v>6820</v>
      </c>
      <c r="B49" s="94">
        <v>-99</v>
      </c>
      <c r="C49" s="56" t="s">
        <v>2767</v>
      </c>
      <c r="D49" s="50" t="s">
        <v>6591</v>
      </c>
      <c r="E49" s="56"/>
      <c r="F49" s="56" t="s">
        <v>7854</v>
      </c>
      <c r="G49" s="56" t="s">
        <v>3199</v>
      </c>
      <c r="H49" s="50" t="s">
        <v>2970</v>
      </c>
      <c r="I49" s="56"/>
      <c r="J49" s="56" t="s">
        <v>3411</v>
      </c>
      <c r="K49" s="56" t="s">
        <v>7594</v>
      </c>
      <c r="L49" s="50" t="s">
        <v>91</v>
      </c>
      <c r="M49" s="162">
        <v>0</v>
      </c>
      <c r="N49" s="50" t="s">
        <v>8703</v>
      </c>
      <c r="O49" s="50"/>
      <c r="P49" s="113" t="s">
        <v>92</v>
      </c>
      <c r="Q49" s="113" t="s">
        <v>54</v>
      </c>
      <c r="R49" s="113"/>
      <c r="S49" s="113"/>
    </row>
    <row r="50" spans="1:19" x14ac:dyDescent="0.45">
      <c r="A50" s="113" t="s">
        <v>6820</v>
      </c>
      <c r="B50" s="94">
        <v>-99</v>
      </c>
      <c r="C50" s="56" t="s">
        <v>2779</v>
      </c>
      <c r="D50" s="50" t="s">
        <v>6597</v>
      </c>
      <c r="E50" s="56"/>
      <c r="F50" s="56" t="s">
        <v>7855</v>
      </c>
      <c r="G50" s="56" t="s">
        <v>3211</v>
      </c>
      <c r="H50" s="50" t="s">
        <v>2982</v>
      </c>
      <c r="I50" s="56"/>
      <c r="J50" s="56" t="s">
        <v>3411</v>
      </c>
      <c r="K50" s="56" t="s">
        <v>7594</v>
      </c>
      <c r="L50" s="50" t="s">
        <v>91</v>
      </c>
      <c r="M50" s="162">
        <v>0</v>
      </c>
      <c r="N50" s="50" t="s">
        <v>8703</v>
      </c>
      <c r="O50" s="50"/>
      <c r="P50" s="113" t="s">
        <v>92</v>
      </c>
      <c r="Q50" s="113" t="s">
        <v>54</v>
      </c>
      <c r="R50" s="113"/>
      <c r="S50" s="113"/>
    </row>
    <row r="51" spans="1:19" x14ac:dyDescent="0.45">
      <c r="A51" s="113" t="s">
        <v>6820</v>
      </c>
      <c r="B51" s="94">
        <v>-99</v>
      </c>
      <c r="C51" s="56" t="s">
        <v>2769</v>
      </c>
      <c r="D51" s="50" t="s">
        <v>6592</v>
      </c>
      <c r="E51" s="56"/>
      <c r="F51" s="56" t="s">
        <v>7856</v>
      </c>
      <c r="G51" s="56" t="s">
        <v>3201</v>
      </c>
      <c r="H51" s="50" t="s">
        <v>2972</v>
      </c>
      <c r="I51" s="56"/>
      <c r="J51" s="56" t="s">
        <v>3411</v>
      </c>
      <c r="K51" s="56" t="s">
        <v>7594</v>
      </c>
      <c r="L51" s="50" t="s">
        <v>91</v>
      </c>
      <c r="M51" s="162">
        <v>0</v>
      </c>
      <c r="N51" s="50" t="s">
        <v>8703</v>
      </c>
      <c r="O51" s="50"/>
      <c r="P51" s="113" t="s">
        <v>92</v>
      </c>
      <c r="Q51" s="113" t="s">
        <v>54</v>
      </c>
      <c r="R51" s="113"/>
      <c r="S51" s="113"/>
    </row>
    <row r="52" spans="1:19" x14ac:dyDescent="0.45">
      <c r="A52" s="113" t="s">
        <v>6820</v>
      </c>
      <c r="B52" s="94">
        <v>-99</v>
      </c>
      <c r="C52" s="56" t="s">
        <v>2771</v>
      </c>
      <c r="D52" s="50" t="s">
        <v>6593</v>
      </c>
      <c r="E52" s="56"/>
      <c r="F52" s="56" t="s">
        <v>7857</v>
      </c>
      <c r="G52" s="56" t="s">
        <v>3203</v>
      </c>
      <c r="H52" s="50" t="s">
        <v>2974</v>
      </c>
      <c r="I52" s="56"/>
      <c r="J52" s="56" t="s">
        <v>3411</v>
      </c>
      <c r="K52" s="56" t="s">
        <v>7594</v>
      </c>
      <c r="L52" s="50" t="s">
        <v>91</v>
      </c>
      <c r="M52" s="162">
        <v>0</v>
      </c>
      <c r="N52" s="50" t="s">
        <v>8703</v>
      </c>
      <c r="O52" s="50"/>
      <c r="P52" s="113" t="s">
        <v>92</v>
      </c>
      <c r="Q52" s="113" t="s">
        <v>54</v>
      </c>
      <c r="R52" s="113"/>
      <c r="S52" s="113"/>
    </row>
    <row r="53" spans="1:19" x14ac:dyDescent="0.45">
      <c r="A53" s="113" t="s">
        <v>6820</v>
      </c>
      <c r="B53" s="94">
        <v>-99</v>
      </c>
      <c r="C53" s="56" t="s">
        <v>2773</v>
      </c>
      <c r="D53" s="50" t="s">
        <v>6594</v>
      </c>
      <c r="E53" s="56"/>
      <c r="F53" s="56" t="s">
        <v>7858</v>
      </c>
      <c r="G53" s="56" t="s">
        <v>3205</v>
      </c>
      <c r="H53" s="50" t="s">
        <v>2976</v>
      </c>
      <c r="I53" s="56"/>
      <c r="J53" s="56" t="s">
        <v>3411</v>
      </c>
      <c r="K53" s="56" t="s">
        <v>7594</v>
      </c>
      <c r="L53" s="50" t="s">
        <v>91</v>
      </c>
      <c r="M53" s="162">
        <v>0</v>
      </c>
      <c r="N53" s="50" t="s">
        <v>8703</v>
      </c>
      <c r="O53" s="50"/>
      <c r="P53" s="113" t="s">
        <v>92</v>
      </c>
      <c r="Q53" s="113" t="s">
        <v>54</v>
      </c>
      <c r="R53" s="113"/>
      <c r="S53" s="113"/>
    </row>
    <row r="54" spans="1:19" x14ac:dyDescent="0.45">
      <c r="A54" s="113" t="s">
        <v>6820</v>
      </c>
      <c r="B54" s="94">
        <v>-99</v>
      </c>
      <c r="C54" s="56" t="s">
        <v>2778</v>
      </c>
      <c r="D54" s="50" t="s">
        <v>6601</v>
      </c>
      <c r="E54" s="56"/>
      <c r="F54" s="56" t="s">
        <v>3397</v>
      </c>
      <c r="G54" s="56" t="s">
        <v>3210</v>
      </c>
      <c r="H54" s="50" t="s">
        <v>2981</v>
      </c>
      <c r="I54" s="56"/>
      <c r="J54" s="56" t="s">
        <v>7595</v>
      </c>
      <c r="K54" s="56"/>
      <c r="L54" s="50" t="s">
        <v>7574</v>
      </c>
      <c r="M54" s="162">
        <v>0</v>
      </c>
      <c r="N54" s="50" t="s">
        <v>8703</v>
      </c>
      <c r="O54" s="50"/>
      <c r="P54" s="113" t="s">
        <v>3002</v>
      </c>
      <c r="Q54" s="113" t="s">
        <v>54</v>
      </c>
      <c r="R54" s="113"/>
      <c r="S54" s="113"/>
    </row>
    <row r="55" spans="1:19" x14ac:dyDescent="0.45">
      <c r="A55" s="113" t="s">
        <v>6820</v>
      </c>
      <c r="B55" s="94">
        <v>-99</v>
      </c>
      <c r="C55" s="56" t="s">
        <v>2777</v>
      </c>
      <c r="D55" s="50" t="s">
        <v>6596</v>
      </c>
      <c r="E55" s="56"/>
      <c r="F55" s="56" t="s">
        <v>7859</v>
      </c>
      <c r="G55" s="56" t="s">
        <v>3209</v>
      </c>
      <c r="H55" s="50" t="s">
        <v>2980</v>
      </c>
      <c r="I55" s="56"/>
      <c r="J55" s="56" t="s">
        <v>3411</v>
      </c>
      <c r="K55" s="56" t="s">
        <v>7594</v>
      </c>
      <c r="L55" s="50" t="s">
        <v>91</v>
      </c>
      <c r="M55" s="162">
        <v>0</v>
      </c>
      <c r="N55" s="50" t="s">
        <v>8703</v>
      </c>
      <c r="O55" s="50"/>
      <c r="P55" s="113" t="s">
        <v>92</v>
      </c>
      <c r="Q55" s="113" t="s">
        <v>54</v>
      </c>
      <c r="R55" s="113"/>
      <c r="S55" s="113"/>
    </row>
    <row r="56" spans="1:19" x14ac:dyDescent="0.45">
      <c r="A56" s="113" t="s">
        <v>6820</v>
      </c>
      <c r="B56" s="94">
        <v>-99</v>
      </c>
      <c r="C56" s="56" t="s">
        <v>2775</v>
      </c>
      <c r="D56" s="50" t="s">
        <v>6595</v>
      </c>
      <c r="E56" s="56"/>
      <c r="F56" s="56" t="s">
        <v>7860</v>
      </c>
      <c r="G56" s="56" t="s">
        <v>3207</v>
      </c>
      <c r="H56" s="50" t="s">
        <v>2978</v>
      </c>
      <c r="I56" s="56"/>
      <c r="J56" s="56" t="s">
        <v>3411</v>
      </c>
      <c r="K56" s="56" t="s">
        <v>7594</v>
      </c>
      <c r="L56" s="50" t="s">
        <v>91</v>
      </c>
      <c r="M56" s="162">
        <v>0</v>
      </c>
      <c r="N56" s="50" t="s">
        <v>8703</v>
      </c>
      <c r="O56" s="50"/>
      <c r="P56" s="113" t="s">
        <v>92</v>
      </c>
      <c r="Q56" s="113" t="s">
        <v>54</v>
      </c>
      <c r="R56" s="113"/>
      <c r="S56" s="113"/>
    </row>
    <row r="57" spans="1:19" x14ac:dyDescent="0.45">
      <c r="A57" s="113" t="s">
        <v>6820</v>
      </c>
      <c r="B57" s="94">
        <v>-99</v>
      </c>
      <c r="C57" s="56" t="s">
        <v>2781</v>
      </c>
      <c r="D57" s="50" t="s">
        <v>6598</v>
      </c>
      <c r="E57" s="56"/>
      <c r="F57" s="56" t="s">
        <v>7861</v>
      </c>
      <c r="G57" s="56" t="s">
        <v>3213</v>
      </c>
      <c r="H57" s="50" t="s">
        <v>2984</v>
      </c>
      <c r="I57" s="56"/>
      <c r="J57" s="56" t="s">
        <v>3411</v>
      </c>
      <c r="K57" s="56" t="s">
        <v>7594</v>
      </c>
      <c r="L57" s="50" t="s">
        <v>91</v>
      </c>
      <c r="M57" s="162">
        <v>0</v>
      </c>
      <c r="N57" s="50" t="s">
        <v>8703</v>
      </c>
      <c r="O57" s="50"/>
      <c r="P57" s="113" t="s">
        <v>92</v>
      </c>
      <c r="Q57" s="113" t="s">
        <v>54</v>
      </c>
      <c r="R57" s="113"/>
      <c r="S57" s="113"/>
    </row>
    <row r="58" spans="1:19" x14ac:dyDescent="0.45">
      <c r="A58" s="113" t="s">
        <v>6820</v>
      </c>
      <c r="B58" s="94">
        <v>-99</v>
      </c>
      <c r="C58" s="56" t="s">
        <v>2768</v>
      </c>
      <c r="D58" s="50" t="s">
        <v>6606</v>
      </c>
      <c r="E58" s="56"/>
      <c r="F58" s="56" t="s">
        <v>3396</v>
      </c>
      <c r="G58" s="56" t="s">
        <v>3200</v>
      </c>
      <c r="H58" s="50" t="s">
        <v>2971</v>
      </c>
      <c r="I58" s="56"/>
      <c r="J58" s="56" t="s">
        <v>7595</v>
      </c>
      <c r="K58" s="56"/>
      <c r="L58" s="50" t="s">
        <v>7574</v>
      </c>
      <c r="M58" s="162">
        <v>0</v>
      </c>
      <c r="N58" s="50" t="s">
        <v>8703</v>
      </c>
      <c r="O58" s="50"/>
      <c r="P58" s="113" t="s">
        <v>3013</v>
      </c>
      <c r="Q58" s="113" t="s">
        <v>54</v>
      </c>
      <c r="R58" s="113"/>
      <c r="S58" s="113"/>
    </row>
    <row r="59" spans="1:19" x14ac:dyDescent="0.45">
      <c r="A59" s="113" t="s">
        <v>6820</v>
      </c>
      <c r="B59" s="94">
        <v>-99</v>
      </c>
      <c r="C59" s="56" t="s">
        <v>2780</v>
      </c>
      <c r="D59" s="50" t="s">
        <v>6600</v>
      </c>
      <c r="E59" s="56" t="s">
        <v>6</v>
      </c>
      <c r="F59" s="56" t="s">
        <v>3399</v>
      </c>
      <c r="G59" s="56" t="s">
        <v>3212</v>
      </c>
      <c r="H59" s="50" t="s">
        <v>2983</v>
      </c>
      <c r="I59" s="56"/>
      <c r="J59" s="56" t="s">
        <v>7595</v>
      </c>
      <c r="K59" s="56"/>
      <c r="L59" s="50" t="s">
        <v>7574</v>
      </c>
      <c r="M59" s="162">
        <v>0</v>
      </c>
      <c r="N59" s="50" t="s">
        <v>8703</v>
      </c>
      <c r="O59" s="50"/>
      <c r="P59" s="113" t="s">
        <v>235</v>
      </c>
      <c r="Q59" s="113" t="s">
        <v>54</v>
      </c>
      <c r="R59" s="113"/>
      <c r="S59" s="113"/>
    </row>
    <row r="60" spans="1:19" x14ac:dyDescent="0.45">
      <c r="A60" s="113" t="s">
        <v>6820</v>
      </c>
      <c r="B60" s="94">
        <v>-99</v>
      </c>
      <c r="C60" s="56" t="s">
        <v>2772</v>
      </c>
      <c r="D60" s="50" t="s">
        <v>6604</v>
      </c>
      <c r="E60" s="56" t="s">
        <v>6</v>
      </c>
      <c r="F60" s="56" t="s">
        <v>3394</v>
      </c>
      <c r="G60" s="56" t="s">
        <v>3204</v>
      </c>
      <c r="H60" s="50" t="s">
        <v>2975</v>
      </c>
      <c r="I60" s="56"/>
      <c r="J60" s="56" t="s">
        <v>7595</v>
      </c>
      <c r="K60" s="56"/>
      <c r="L60" s="50" t="s">
        <v>7574</v>
      </c>
      <c r="M60" s="162">
        <v>0</v>
      </c>
      <c r="N60" s="50" t="s">
        <v>8703</v>
      </c>
      <c r="O60" s="50"/>
      <c r="P60" s="113" t="s">
        <v>235</v>
      </c>
      <c r="Q60" s="113" t="s">
        <v>54</v>
      </c>
      <c r="R60" s="113"/>
      <c r="S60" s="113"/>
    </row>
    <row r="61" spans="1:19" x14ac:dyDescent="0.45">
      <c r="A61" s="113" t="s">
        <v>6820</v>
      </c>
      <c r="B61" s="94">
        <v>-99</v>
      </c>
      <c r="C61" s="56" t="s">
        <v>2774</v>
      </c>
      <c r="D61" s="50" t="s">
        <v>6603</v>
      </c>
      <c r="E61" s="56" t="s">
        <v>6</v>
      </c>
      <c r="F61" s="56" t="s">
        <v>7651</v>
      </c>
      <c r="G61" s="56" t="s">
        <v>3206</v>
      </c>
      <c r="H61" s="50" t="s">
        <v>2977</v>
      </c>
      <c r="I61" s="56"/>
      <c r="J61" s="56" t="s">
        <v>7595</v>
      </c>
      <c r="K61" s="56"/>
      <c r="L61" s="50" t="s">
        <v>7574</v>
      </c>
      <c r="M61" s="162">
        <v>0</v>
      </c>
      <c r="N61" s="50" t="s">
        <v>8703</v>
      </c>
      <c r="O61" s="50"/>
      <c r="P61" s="113" t="s">
        <v>235</v>
      </c>
      <c r="Q61" s="113" t="s">
        <v>54</v>
      </c>
      <c r="R61" s="113"/>
      <c r="S61" s="113"/>
    </row>
    <row r="62" spans="1:19" x14ac:dyDescent="0.45">
      <c r="A62" s="113" t="s">
        <v>6820</v>
      </c>
      <c r="B62" s="94">
        <v>-99</v>
      </c>
      <c r="C62" s="56" t="s">
        <v>2776</v>
      </c>
      <c r="D62" s="50" t="s">
        <v>6602</v>
      </c>
      <c r="E62" s="56" t="s">
        <v>6</v>
      </c>
      <c r="F62" s="56" t="s">
        <v>3393</v>
      </c>
      <c r="G62" s="56" t="s">
        <v>3208</v>
      </c>
      <c r="H62" s="50" t="s">
        <v>2979</v>
      </c>
      <c r="I62" s="56"/>
      <c r="J62" s="56" t="s">
        <v>7595</v>
      </c>
      <c r="K62" s="56"/>
      <c r="L62" s="50" t="s">
        <v>7574</v>
      </c>
      <c r="M62" s="162">
        <v>0</v>
      </c>
      <c r="N62" s="50" t="s">
        <v>8703</v>
      </c>
      <c r="O62" s="50"/>
      <c r="P62" s="113" t="s">
        <v>165</v>
      </c>
      <c r="Q62" s="113" t="s">
        <v>54</v>
      </c>
      <c r="R62" s="113"/>
      <c r="S62" s="113"/>
    </row>
    <row r="63" spans="1:19" x14ac:dyDescent="0.45">
      <c r="A63" s="113" t="s">
        <v>6820</v>
      </c>
      <c r="B63" s="94">
        <v>-99</v>
      </c>
      <c r="C63" s="56" t="s">
        <v>2770</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c r="S63" s="113"/>
    </row>
    <row r="64" spans="1:19" x14ac:dyDescent="0.45">
      <c r="A64" s="113" t="s">
        <v>6820</v>
      </c>
      <c r="B64" s="94">
        <v>-99</v>
      </c>
      <c r="C64" s="56" t="s">
        <v>2782</v>
      </c>
      <c r="D64" s="50" t="s">
        <v>6599</v>
      </c>
      <c r="F64" s="56" t="s">
        <v>3398</v>
      </c>
      <c r="G64" s="56" t="s">
        <v>3214</v>
      </c>
      <c r="H64" s="50" t="s">
        <v>2985</v>
      </c>
      <c r="I64" s="56"/>
      <c r="J64" s="56" t="s">
        <v>7595</v>
      </c>
      <c r="K64" s="56"/>
      <c r="L64" s="50" t="s">
        <v>7574</v>
      </c>
      <c r="M64" s="162">
        <v>0</v>
      </c>
      <c r="N64" s="50" t="s">
        <v>8703</v>
      </c>
      <c r="O64" s="50"/>
      <c r="P64" s="113" t="s">
        <v>250</v>
      </c>
      <c r="Q64" s="113" t="s">
        <v>54</v>
      </c>
      <c r="R64" s="113"/>
      <c r="S64" s="113"/>
    </row>
    <row r="65" spans="1:19" x14ac:dyDescent="0.4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45">
      <c r="A66" s="142" t="s">
        <v>6820</v>
      </c>
      <c r="B66" s="94">
        <v>-99</v>
      </c>
      <c r="C66" s="50" t="s">
        <v>2765</v>
      </c>
      <c r="D66" s="113"/>
      <c r="F66" s="113"/>
      <c r="G66" s="50" t="s">
        <v>3197</v>
      </c>
      <c r="H66" s="50" t="s">
        <v>2969</v>
      </c>
      <c r="I66" s="113"/>
      <c r="J66" s="50" t="s">
        <v>7595</v>
      </c>
      <c r="K66" s="50"/>
      <c r="L66" s="50" t="s">
        <v>7576</v>
      </c>
      <c r="M66" s="162"/>
      <c r="N66" s="50"/>
      <c r="O66" s="50"/>
      <c r="P66" s="137" t="s">
        <v>3952</v>
      </c>
      <c r="Q66" s="137" t="s">
        <v>54</v>
      </c>
      <c r="R66" s="53"/>
      <c r="S66" s="53"/>
    </row>
    <row r="67" spans="1:19" x14ac:dyDescent="0.45">
      <c r="A67" s="142" t="s">
        <v>6820</v>
      </c>
      <c r="B67" s="94">
        <v>-99</v>
      </c>
      <c r="C67" s="50" t="s">
        <v>292</v>
      </c>
      <c r="D67" s="113"/>
      <c r="F67" s="113"/>
      <c r="G67" s="50" t="s">
        <v>292</v>
      </c>
      <c r="H67" s="50" t="s">
        <v>292</v>
      </c>
      <c r="I67" s="113"/>
      <c r="J67" s="50" t="s">
        <v>7595</v>
      </c>
      <c r="K67" s="50"/>
      <c r="L67" s="53" t="s">
        <v>7575</v>
      </c>
      <c r="M67" s="114" t="s">
        <v>8702</v>
      </c>
      <c r="N67" s="113" t="s">
        <v>8704</v>
      </c>
      <c r="O67" s="113"/>
      <c r="P67" s="137"/>
      <c r="Q67" s="137" t="s">
        <v>54</v>
      </c>
      <c r="R67" s="53"/>
      <c r="S67" s="5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5"/>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5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43"/>
    </row>
    <row r="72" spans="1:19" x14ac:dyDescent="0.45">
      <c r="A72" s="143" t="s">
        <v>6820</v>
      </c>
      <c r="B72" s="98">
        <v>5</v>
      </c>
      <c r="C72" s="97" t="s">
        <v>6666</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4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4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4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5"/>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5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5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5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5"/>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5"/>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5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5"/>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181</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182</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5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5"/>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1935</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1936</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5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5"/>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5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5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5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5"/>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5"/>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5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5"/>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53"/>
    </row>
    <row r="250" spans="1:19" x14ac:dyDescent="0.45">
      <c r="A250" s="115" t="s">
        <v>58</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5"/>
    </row>
    <row r="251" spans="1:19" x14ac:dyDescent="0.45">
      <c r="A251" s="113" t="s">
        <v>58</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58</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58</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58</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58</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58</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58</v>
      </c>
      <c r="B257" s="77">
        <v>8</v>
      </c>
      <c r="C257" s="56" t="s">
        <v>2679</v>
      </c>
      <c r="D257" s="50" t="s">
        <v>7962</v>
      </c>
      <c r="E257" s="56" t="s">
        <v>8311</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58</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58</v>
      </c>
      <c r="B259" s="79">
        <v>10</v>
      </c>
      <c r="C259" s="56" t="s">
        <v>2680</v>
      </c>
      <c r="D259" s="50" t="s">
        <v>7965</v>
      </c>
      <c r="E259" s="56" t="s">
        <v>8308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58</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58</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58</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5"/>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5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5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5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5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5"/>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8333</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8332</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8331</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8330</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5"/>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5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5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5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5"/>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5"/>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5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5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5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50"/>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50"/>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50"/>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50"/>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4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21"/>
    </row>
    <row r="340" spans="1:19" x14ac:dyDescent="0.45">
      <c r="A340" s="113" t="s">
        <v>79</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21"/>
    </row>
    <row r="342" spans="1:19" x14ac:dyDescent="0.4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21"/>
    </row>
    <row r="343" spans="1:19" x14ac:dyDescent="0.45">
      <c r="A343" s="115" t="s">
        <v>79</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5"/>
    </row>
    <row r="344" spans="1:19" x14ac:dyDescent="0.45">
      <c r="A344" s="113" t="s">
        <v>79</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79</v>
      </c>
      <c r="B345" s="116">
        <v>4</v>
      </c>
      <c r="C345" s="115" t="s">
        <v>7717</v>
      </c>
      <c r="D345" s="115" t="s">
        <v>7706</v>
      </c>
      <c r="E345" s="115"/>
      <c r="F345" s="115"/>
      <c r="G345" s="102" t="s">
        <v>7718</v>
      </c>
      <c r="H345" s="102"/>
      <c r="I345" s="115"/>
      <c r="J345" s="115" t="s">
        <v>7595</v>
      </c>
      <c r="K345" s="115"/>
      <c r="L345" s="115" t="s">
        <v>91</v>
      </c>
      <c r="M345" s="116" t="s">
        <v>8702</v>
      </c>
      <c r="N345" s="115" t="s">
        <v>8704</v>
      </c>
      <c r="O345" s="115" t="s">
        <v>8707</v>
      </c>
      <c r="P345" s="115" t="s">
        <v>91</v>
      </c>
      <c r="Q345" s="115" t="s">
        <v>80</v>
      </c>
      <c r="R345" s="115"/>
      <c r="S345" s="115"/>
    </row>
    <row r="346" spans="1:19" x14ac:dyDescent="0.45">
      <c r="A346" s="113" t="s">
        <v>79</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79</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79</v>
      </c>
      <c r="B348" s="116">
        <v>7</v>
      </c>
      <c r="C348" s="115" t="s">
        <v>7716</v>
      </c>
      <c r="D348" s="115" t="s">
        <v>7695</v>
      </c>
      <c r="E348" s="115"/>
      <c r="F348" s="115"/>
      <c r="G348" s="102" t="s">
        <v>7713</v>
      </c>
      <c r="H348" s="102" t="s">
        <v>7714</v>
      </c>
      <c r="I348" s="115"/>
      <c r="J348" s="115" t="s">
        <v>7715</v>
      </c>
      <c r="K348" s="115" t="s">
        <v>7594</v>
      </c>
      <c r="L348" s="115" t="s">
        <v>91</v>
      </c>
      <c r="M348" s="116" t="s">
        <v>8702</v>
      </c>
      <c r="N348" s="115" t="s">
        <v>8703</v>
      </c>
      <c r="O348" s="115" t="s">
        <v>8707</v>
      </c>
      <c r="P348" s="115" t="s">
        <v>92</v>
      </c>
      <c r="Q348" s="115" t="s">
        <v>80</v>
      </c>
      <c r="R348" s="115"/>
      <c r="S348" s="115"/>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53"/>
    </row>
    <row r="350" spans="1:19" x14ac:dyDescent="0.45">
      <c r="A350" s="113" t="s">
        <v>2041</v>
      </c>
      <c r="B350" s="94">
        <v>-99</v>
      </c>
      <c r="C350" s="57" t="s">
        <v>6850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5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5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5"/>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5"/>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5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5"/>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5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5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5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5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5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5"/>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6843</v>
      </c>
      <c r="H422" s="55" t="s">
        <v>292</v>
      </c>
      <c r="I422" s="55" t="s">
        <v>2311</v>
      </c>
      <c r="J422" s="57" t="s">
        <v>7595</v>
      </c>
      <c r="K422" s="57"/>
      <c r="L422" s="121" t="s">
        <v>7575</v>
      </c>
      <c r="M422" s="144" t="s">
        <v>8702</v>
      </c>
      <c r="N422" s="121" t="s">
        <v>8704</v>
      </c>
      <c r="O422" s="121" t="s">
        <v>8707</v>
      </c>
      <c r="P422" s="121" t="s">
        <v>100</v>
      </c>
      <c r="Q422" s="121" t="s">
        <v>45</v>
      </c>
      <c r="R422" s="121"/>
      <c r="S422" s="121"/>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2308</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5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5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5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5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5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5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5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5"/>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5"/>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5"/>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5"/>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13"/>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5"/>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5"/>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3"/>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5"/>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3"/>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5"/>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3"/>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5"/>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3"/>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5"/>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5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5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5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5"/>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5"/>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5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5"/>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5"/>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3" t="s">
        <v>67</v>
      </c>
      <c r="B701" s="93">
        <v>1</v>
      </c>
      <c r="C701" s="54" t="s">
        <v>202</v>
      </c>
      <c r="D701" s="56" t="s">
        <v>1902</v>
      </c>
      <c r="E701" s="113" t="s">
        <v>8495</v>
      </c>
      <c r="F701" s="68" t="s">
        <v>7899</v>
      </c>
      <c r="G701" s="54" t="s">
        <v>492</v>
      </c>
      <c r="H701" s="54" t="s">
        <v>493</v>
      </c>
      <c r="I701" s="68" t="s">
        <v>2398</v>
      </c>
      <c r="J701" s="56" t="s">
        <v>7595</v>
      </c>
      <c r="K701" s="56"/>
      <c r="L701" s="54" t="s">
        <v>91</v>
      </c>
      <c r="M701" s="164" t="s">
        <v>8702</v>
      </c>
      <c r="N701" s="56" t="s">
        <v>8704</v>
      </c>
      <c r="O701" s="56" t="s">
        <v>8707</v>
      </c>
      <c r="P701" s="113" t="s">
        <v>91</v>
      </c>
      <c r="Q701" s="113" t="s">
        <v>68</v>
      </c>
      <c r="R701" s="113"/>
      <c r="S701" s="113"/>
    </row>
    <row r="702" spans="1:19" x14ac:dyDescent="0.45">
      <c r="A702" s="113" t="s">
        <v>67</v>
      </c>
      <c r="B702" s="112">
        <v>2</v>
      </c>
      <c r="C702" s="113" t="s">
        <v>3967</v>
      </c>
      <c r="D702" s="56" t="s">
        <v>6466</v>
      </c>
      <c r="E702" s="113" t="s">
        <v>8496</v>
      </c>
      <c r="F702" s="111" t="s">
        <v>8062</v>
      </c>
      <c r="G702" s="50" t="s">
        <v>4767</v>
      </c>
      <c r="H702" s="50" t="s">
        <v>4768</v>
      </c>
      <c r="I702" s="113"/>
      <c r="J702" s="56" t="s">
        <v>7595</v>
      </c>
      <c r="K702" s="56"/>
      <c r="L702" s="113" t="s">
        <v>91</v>
      </c>
      <c r="M702" s="114" t="s">
        <v>8702</v>
      </c>
      <c r="N702" s="113" t="s">
        <v>8704</v>
      </c>
      <c r="O702" s="113" t="s">
        <v>8707</v>
      </c>
      <c r="P702" s="113" t="s">
        <v>91</v>
      </c>
      <c r="Q702" s="113" t="s">
        <v>68</v>
      </c>
      <c r="R702" s="113"/>
      <c r="S702" s="113"/>
    </row>
    <row r="703" spans="1:19" x14ac:dyDescent="0.45">
      <c r="A703" s="113" t="s">
        <v>67</v>
      </c>
      <c r="B703" s="93">
        <v>3</v>
      </c>
      <c r="C703" s="54" t="s">
        <v>203</v>
      </c>
      <c r="D703" s="56" t="s">
        <v>1931</v>
      </c>
      <c r="E703" s="113" t="s">
        <v>8494</v>
      </c>
      <c r="F703" s="68" t="s">
        <v>2229</v>
      </c>
      <c r="G703" s="54" t="s">
        <v>494</v>
      </c>
      <c r="H703" s="54" t="s">
        <v>495</v>
      </c>
      <c r="I703" s="68" t="s">
        <v>2399</v>
      </c>
      <c r="J703" s="56" t="s">
        <v>7595</v>
      </c>
      <c r="K703" s="56"/>
      <c r="L703" s="54" t="s">
        <v>91</v>
      </c>
      <c r="M703" s="164" t="s">
        <v>8702</v>
      </c>
      <c r="N703" s="56" t="s">
        <v>8703</v>
      </c>
      <c r="O703" s="56" t="s">
        <v>8707</v>
      </c>
      <c r="P703" s="113" t="s">
        <v>91</v>
      </c>
      <c r="Q703" s="113" t="s">
        <v>68</v>
      </c>
      <c r="R703" s="113"/>
      <c r="S703" s="113"/>
    </row>
    <row r="704" spans="1:19" x14ac:dyDescent="0.45">
      <c r="A704" s="113" t="s">
        <v>67</v>
      </c>
      <c r="B704" s="112">
        <v>4</v>
      </c>
      <c r="C704" s="113" t="s">
        <v>3968</v>
      </c>
      <c r="D704" s="113" t="s">
        <v>1940</v>
      </c>
      <c r="E704" s="113" t="s">
        <v>8483</v>
      </c>
      <c r="F704" s="111" t="s">
        <v>2243</v>
      </c>
      <c r="G704" s="50" t="s">
        <v>4769</v>
      </c>
      <c r="H704" s="50" t="s">
        <v>4770</v>
      </c>
      <c r="I704" s="113"/>
      <c r="J704" s="56" t="s">
        <v>7595</v>
      </c>
      <c r="K704" s="56"/>
      <c r="L704" s="113" t="s">
        <v>91</v>
      </c>
      <c r="M704" s="114">
        <v>0</v>
      </c>
      <c r="N704" s="113" t="s">
        <v>8703</v>
      </c>
      <c r="O704" s="113" t="s">
        <v>8708</v>
      </c>
      <c r="P704" s="113" t="s">
        <v>91</v>
      </c>
      <c r="Q704" s="113" t="s">
        <v>68</v>
      </c>
      <c r="R704" s="113"/>
      <c r="S704" s="113"/>
    </row>
    <row r="705" spans="1:19" x14ac:dyDescent="0.45">
      <c r="A705" s="113" t="s">
        <v>67</v>
      </c>
      <c r="B705" s="93">
        <v>5</v>
      </c>
      <c r="C705" s="54" t="s">
        <v>204</v>
      </c>
      <c r="D705" s="56" t="s">
        <v>1932</v>
      </c>
      <c r="E705" s="50" t="s">
        <v>8482</v>
      </c>
      <c r="F705" s="68" t="s">
        <v>2162</v>
      </c>
      <c r="G705" s="54" t="s">
        <v>496</v>
      </c>
      <c r="H705" s="54" t="s">
        <v>497</v>
      </c>
      <c r="I705" s="68" t="s">
        <v>2400</v>
      </c>
      <c r="J705" s="56" t="s">
        <v>7595</v>
      </c>
      <c r="K705" s="56"/>
      <c r="L705" s="54" t="s">
        <v>91</v>
      </c>
      <c r="M705" s="164">
        <v>0</v>
      </c>
      <c r="N705" s="56" t="s">
        <v>8703</v>
      </c>
      <c r="O705" s="56" t="s">
        <v>8708</v>
      </c>
      <c r="P705" s="113" t="s">
        <v>91</v>
      </c>
      <c r="Q705" s="113" t="s">
        <v>68</v>
      </c>
      <c r="R705" s="113"/>
      <c r="S705" s="113"/>
    </row>
    <row r="706" spans="1:19" x14ac:dyDescent="0.45">
      <c r="A706" s="113" t="s">
        <v>67</v>
      </c>
      <c r="B706" s="93">
        <v>6</v>
      </c>
      <c r="C706" s="54" t="s">
        <v>205</v>
      </c>
      <c r="D706" s="56" t="s">
        <v>1933</v>
      </c>
      <c r="E706" s="50" t="s">
        <v>8485</v>
      </c>
      <c r="F706" s="68" t="s">
        <v>1933</v>
      </c>
      <c r="G706" s="54" t="s">
        <v>498</v>
      </c>
      <c r="H706" s="54" t="s">
        <v>499</v>
      </c>
      <c r="I706" s="68" t="s">
        <v>2401</v>
      </c>
      <c r="J706" s="56" t="s">
        <v>7595</v>
      </c>
      <c r="K706" s="56"/>
      <c r="L706" s="54" t="s">
        <v>91</v>
      </c>
      <c r="M706" s="164">
        <v>0</v>
      </c>
      <c r="N706" s="56" t="s">
        <v>8703</v>
      </c>
      <c r="O706" s="56" t="s">
        <v>8708</v>
      </c>
      <c r="P706" s="113" t="s">
        <v>91</v>
      </c>
      <c r="Q706" s="113" t="s">
        <v>68</v>
      </c>
      <c r="R706" s="113"/>
      <c r="S706" s="113"/>
    </row>
    <row r="707" spans="1:19" x14ac:dyDescent="0.45">
      <c r="A707" s="113" t="s">
        <v>67</v>
      </c>
      <c r="B707" s="93">
        <v>7</v>
      </c>
      <c r="C707" s="54" t="s">
        <v>206</v>
      </c>
      <c r="D707" s="57" t="s">
        <v>1934</v>
      </c>
      <c r="E707" s="50" t="s">
        <v>8486</v>
      </c>
      <c r="F707" s="68" t="s">
        <v>2163</v>
      </c>
      <c r="G707" s="54" t="s">
        <v>500</v>
      </c>
      <c r="H707" s="54" t="s">
        <v>501</v>
      </c>
      <c r="I707" s="68" t="s">
        <v>2402</v>
      </c>
      <c r="J707" s="56" t="s">
        <v>7595</v>
      </c>
      <c r="K707" s="56"/>
      <c r="L707" s="54" t="s">
        <v>91</v>
      </c>
      <c r="M707" s="164">
        <v>0</v>
      </c>
      <c r="N707" s="56" t="s">
        <v>8703</v>
      </c>
      <c r="O707" s="56" t="s">
        <v>8708</v>
      </c>
      <c r="P707" s="113" t="s">
        <v>91</v>
      </c>
      <c r="Q707" s="113" t="s">
        <v>68</v>
      </c>
      <c r="R707" s="113"/>
      <c r="S707" s="113"/>
    </row>
    <row r="708" spans="1:19" x14ac:dyDescent="0.45">
      <c r="A708" s="113" t="s">
        <v>67</v>
      </c>
      <c r="B708" s="93">
        <v>8</v>
      </c>
      <c r="C708" s="54" t="s">
        <v>207</v>
      </c>
      <c r="D708" s="56" t="s">
        <v>1935</v>
      </c>
      <c r="E708" s="56" t="s">
        <v>8487</v>
      </c>
      <c r="F708" s="68" t="s">
        <v>2164</v>
      </c>
      <c r="G708" s="54" t="s">
        <v>502</v>
      </c>
      <c r="H708" s="54" t="s">
        <v>503</v>
      </c>
      <c r="I708" s="68" t="s">
        <v>2403</v>
      </c>
      <c r="J708" s="56" t="s">
        <v>7595</v>
      </c>
      <c r="K708" s="56"/>
      <c r="L708" s="50" t="s">
        <v>7574</v>
      </c>
      <c r="M708" s="162">
        <v>1</v>
      </c>
      <c r="N708" s="50" t="s">
        <v>8703</v>
      </c>
      <c r="O708" s="50" t="s">
        <v>8708</v>
      </c>
      <c r="P708" s="113" t="s">
        <v>138</v>
      </c>
      <c r="Q708" s="113" t="s">
        <v>68</v>
      </c>
      <c r="R708" s="113"/>
      <c r="S708" s="113"/>
    </row>
    <row r="709" spans="1:19" x14ac:dyDescent="0.45">
      <c r="A709" s="113" t="s">
        <v>67</v>
      </c>
      <c r="B709" s="93">
        <v>9</v>
      </c>
      <c r="C709" s="54" t="s">
        <v>208</v>
      </c>
      <c r="D709" s="56" t="s">
        <v>1936</v>
      </c>
      <c r="E709" s="56" t="s">
        <v>8488</v>
      </c>
      <c r="F709" s="68" t="s">
        <v>2165</v>
      </c>
      <c r="G709" s="54" t="s">
        <v>504</v>
      </c>
      <c r="H709" s="54" t="s">
        <v>505</v>
      </c>
      <c r="I709" s="68" t="s">
        <v>2404</v>
      </c>
      <c r="J709" s="56" t="s">
        <v>7595</v>
      </c>
      <c r="K709" s="56"/>
      <c r="L709" s="50" t="s">
        <v>7574</v>
      </c>
      <c r="M709" s="162">
        <v>1</v>
      </c>
      <c r="N709" s="50" t="s">
        <v>8703</v>
      </c>
      <c r="O709" s="50" t="s">
        <v>8708</v>
      </c>
      <c r="P709" s="113" t="s">
        <v>138</v>
      </c>
      <c r="Q709" s="113" t="s">
        <v>68</v>
      </c>
      <c r="R709" s="113"/>
      <c r="S709" s="113"/>
    </row>
    <row r="710" spans="1:19" x14ac:dyDescent="0.45">
      <c r="A710" s="113" t="s">
        <v>67</v>
      </c>
      <c r="B710" s="93">
        <v>10</v>
      </c>
      <c r="C710" s="54" t="s">
        <v>209</v>
      </c>
      <c r="D710" s="56" t="s">
        <v>1937</v>
      </c>
      <c r="E710" s="56" t="s">
        <v>8489</v>
      </c>
      <c r="F710" s="68" t="s">
        <v>2166</v>
      </c>
      <c r="G710" s="54" t="s">
        <v>506</v>
      </c>
      <c r="H710" s="54" t="s">
        <v>507</v>
      </c>
      <c r="I710" s="68" t="s">
        <v>2405</v>
      </c>
      <c r="J710" s="56" t="s">
        <v>7595</v>
      </c>
      <c r="K710" s="56"/>
      <c r="L710" s="50" t="s">
        <v>7574</v>
      </c>
      <c r="M710" s="162">
        <v>1</v>
      </c>
      <c r="N710" s="50" t="s">
        <v>8703</v>
      </c>
      <c r="O710" s="50" t="s">
        <v>8708</v>
      </c>
      <c r="P710" s="113" t="s">
        <v>139</v>
      </c>
      <c r="Q710" s="113" t="s">
        <v>68</v>
      </c>
      <c r="R710" s="113"/>
      <c r="S710" s="113"/>
    </row>
    <row r="711" spans="1:19" x14ac:dyDescent="0.45">
      <c r="A711" s="113" t="s">
        <v>67</v>
      </c>
      <c r="B711" s="112">
        <v>11</v>
      </c>
      <c r="C711" s="113" t="s">
        <v>3969</v>
      </c>
      <c r="D711" s="56" t="s">
        <v>6494</v>
      </c>
      <c r="E711" s="113" t="s">
        <v>8492</v>
      </c>
      <c r="F711" s="111" t="s">
        <v>8063</v>
      </c>
      <c r="G711" s="50" t="s">
        <v>4771</v>
      </c>
      <c r="H711" s="50" t="s">
        <v>4772</v>
      </c>
      <c r="I711" s="113"/>
      <c r="J711" s="56" t="s">
        <v>7595</v>
      </c>
      <c r="K711" s="56"/>
      <c r="L711" s="113" t="s">
        <v>153</v>
      </c>
      <c r="M711" s="114">
        <v>0</v>
      </c>
      <c r="N711" s="113" t="s">
        <v>8703</v>
      </c>
      <c r="O711" s="113" t="s">
        <v>8708</v>
      </c>
      <c r="P711" s="113" t="s">
        <v>153</v>
      </c>
      <c r="Q711" s="113" t="s">
        <v>68</v>
      </c>
      <c r="R711" s="113"/>
      <c r="S711" s="113"/>
    </row>
    <row r="712" spans="1:19" x14ac:dyDescent="0.45">
      <c r="A712" s="113" t="s">
        <v>67</v>
      </c>
      <c r="B712" s="93">
        <v>12</v>
      </c>
      <c r="C712" s="54" t="s">
        <v>210</v>
      </c>
      <c r="D712" s="56" t="s">
        <v>1938</v>
      </c>
      <c r="E712" s="50" t="s">
        <v>8490</v>
      </c>
      <c r="F712" s="68" t="s">
        <v>2230</v>
      </c>
      <c r="G712" s="54" t="s">
        <v>508</v>
      </c>
      <c r="H712" s="54" t="s">
        <v>509</v>
      </c>
      <c r="I712" s="68" t="s">
        <v>2227</v>
      </c>
      <c r="J712" s="56" t="s">
        <v>7595</v>
      </c>
      <c r="K712" s="56"/>
      <c r="L712" s="50" t="s">
        <v>7574</v>
      </c>
      <c r="M712" s="162">
        <v>0</v>
      </c>
      <c r="N712" s="50" t="s">
        <v>8703</v>
      </c>
      <c r="O712" s="50" t="s">
        <v>8708</v>
      </c>
      <c r="P712" s="113" t="s">
        <v>156</v>
      </c>
      <c r="Q712" s="113" t="s">
        <v>68</v>
      </c>
      <c r="R712" s="113"/>
      <c r="S712" s="113"/>
    </row>
    <row r="713" spans="1:19" x14ac:dyDescent="0.45">
      <c r="A713" s="113" t="s">
        <v>67</v>
      </c>
      <c r="B713" s="112">
        <v>13</v>
      </c>
      <c r="C713" s="113" t="s">
        <v>3970</v>
      </c>
      <c r="D713" s="56" t="s">
        <v>1947</v>
      </c>
      <c r="E713" s="113" t="s">
        <v>8491</v>
      </c>
      <c r="F713" s="111" t="s">
        <v>2167</v>
      </c>
      <c r="G713" s="50" t="s">
        <v>4773</v>
      </c>
      <c r="H713" s="50" t="s">
        <v>4774</v>
      </c>
      <c r="I713" s="113"/>
      <c r="J713" s="56" t="s">
        <v>7595</v>
      </c>
      <c r="K713" s="56"/>
      <c r="L713" s="50" t="s">
        <v>7574</v>
      </c>
      <c r="M713" s="162">
        <v>1</v>
      </c>
      <c r="N713" s="50" t="s">
        <v>8703</v>
      </c>
      <c r="O713" s="50" t="s">
        <v>8708</v>
      </c>
      <c r="P713" s="113" t="s">
        <v>195</v>
      </c>
      <c r="Q713" s="113" t="s">
        <v>68</v>
      </c>
      <c r="R713" s="113"/>
      <c r="S713" s="113"/>
    </row>
    <row r="714" spans="1:19" x14ac:dyDescent="0.45">
      <c r="A714" s="113" t="s">
        <v>67</v>
      </c>
      <c r="B714" s="112">
        <v>14</v>
      </c>
      <c r="C714" s="113" t="s">
        <v>3971</v>
      </c>
      <c r="D714" s="56" t="s">
        <v>6495</v>
      </c>
      <c r="E714" s="113" t="s">
        <v>8493</v>
      </c>
      <c r="F714" s="68" t="s">
        <v>8064</v>
      </c>
      <c r="G714" s="53" t="s">
        <v>4775</v>
      </c>
      <c r="H714" s="53" t="s">
        <v>4776</v>
      </c>
      <c r="I714" s="113"/>
      <c r="J714" s="56" t="s">
        <v>7595</v>
      </c>
      <c r="K714" s="56"/>
      <c r="L714" s="113" t="s">
        <v>91</v>
      </c>
      <c r="M714" s="114">
        <v>1</v>
      </c>
      <c r="N714" s="113" t="s">
        <v>8703</v>
      </c>
      <c r="O714" s="113" t="s">
        <v>8708</v>
      </c>
      <c r="P714" s="113" t="s">
        <v>91</v>
      </c>
      <c r="Q714" s="113" t="s">
        <v>68</v>
      </c>
      <c r="R714" s="113"/>
      <c r="S714" s="113"/>
    </row>
    <row r="715" spans="1:19" x14ac:dyDescent="0.45">
      <c r="A715" s="113" t="s">
        <v>67</v>
      </c>
      <c r="B715" s="112">
        <v>15</v>
      </c>
      <c r="C715" s="113" t="s">
        <v>3972</v>
      </c>
      <c r="D715" s="56" t="s">
        <v>1895</v>
      </c>
      <c r="E715" s="113" t="s">
        <v>8484</v>
      </c>
      <c r="F715" s="111" t="s">
        <v>2172</v>
      </c>
      <c r="G715" s="50" t="s">
        <v>4777</v>
      </c>
      <c r="H715" s="50" t="s">
        <v>4778</v>
      </c>
      <c r="I715" s="113"/>
      <c r="J715" s="56" t="s">
        <v>7595</v>
      </c>
      <c r="K715" s="56"/>
      <c r="L715" s="113" t="s">
        <v>91</v>
      </c>
      <c r="M715" s="114">
        <v>0</v>
      </c>
      <c r="N715" s="113" t="s">
        <v>8703</v>
      </c>
      <c r="O715" s="113" t="s">
        <v>8708</v>
      </c>
      <c r="P715" s="113" t="s">
        <v>91</v>
      </c>
      <c r="Q715" s="113" t="s">
        <v>68</v>
      </c>
      <c r="R715" s="113"/>
      <c r="S715" s="113"/>
    </row>
    <row r="716" spans="1:19" x14ac:dyDescent="0.45">
      <c r="A716" s="113" t="s">
        <v>72</v>
      </c>
      <c r="B716" s="112">
        <v>1</v>
      </c>
      <c r="C716" s="113" t="s">
        <v>2607</v>
      </c>
      <c r="D716" s="121" t="s">
        <v>6467</v>
      </c>
      <c r="E716" s="113" t="s">
        <v>8497</v>
      </c>
      <c r="F716" s="68" t="s">
        <v>8084</v>
      </c>
      <c r="G716" s="50" t="s">
        <v>3030</v>
      </c>
      <c r="H716" s="50" t="s">
        <v>4807</v>
      </c>
      <c r="I716" s="113"/>
      <c r="J716" s="56" t="s">
        <v>7595</v>
      </c>
      <c r="K716" s="56"/>
      <c r="L716" s="99" t="s">
        <v>7575</v>
      </c>
      <c r="M716" s="169" t="s">
        <v>8702</v>
      </c>
      <c r="N716" s="99" t="s">
        <v>8704</v>
      </c>
      <c r="O716" s="99" t="s">
        <v>8707</v>
      </c>
      <c r="P716" s="113" t="s">
        <v>100</v>
      </c>
      <c r="Q716" s="113" t="s">
        <v>68</v>
      </c>
      <c r="R716" s="113"/>
      <c r="S716" s="113"/>
    </row>
    <row r="717" spans="1:19" x14ac:dyDescent="0.45">
      <c r="A717" s="113" t="s">
        <v>72</v>
      </c>
      <c r="B717" s="93">
        <v>2</v>
      </c>
      <c r="C717" s="54" t="s">
        <v>202</v>
      </c>
      <c r="D717" s="54" t="s">
        <v>1948</v>
      </c>
      <c r="E717" s="113" t="s">
        <v>8495</v>
      </c>
      <c r="F717" s="68" t="s">
        <v>7897</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72</v>
      </c>
      <c r="B718" s="112">
        <v>3</v>
      </c>
      <c r="C718" s="113" t="s">
        <v>3967</v>
      </c>
      <c r="D718" s="121" t="s">
        <v>6466</v>
      </c>
      <c r="E718" s="113" t="s">
        <v>8496</v>
      </c>
      <c r="F718" s="68"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72</v>
      </c>
      <c r="B719" s="93">
        <v>4</v>
      </c>
      <c r="C719" s="54" t="s">
        <v>223</v>
      </c>
      <c r="D719" s="54" t="s">
        <v>6480</v>
      </c>
      <c r="E719" s="56" t="s">
        <v>8503</v>
      </c>
      <c r="F719" s="68" t="s">
        <v>2195</v>
      </c>
      <c r="G719" s="54" t="s">
        <v>528</v>
      </c>
      <c r="H719" s="54" t="s">
        <v>392</v>
      </c>
      <c r="I719" s="68" t="s">
        <v>2355</v>
      </c>
      <c r="J719" s="56" t="s">
        <v>7595</v>
      </c>
      <c r="K719" s="56"/>
      <c r="L719" s="50" t="s">
        <v>7574</v>
      </c>
      <c r="M719" s="162" t="s">
        <v>8702</v>
      </c>
      <c r="N719" s="50" t="s">
        <v>8703</v>
      </c>
      <c r="O719" s="50" t="s">
        <v>8707</v>
      </c>
      <c r="P719" s="113" t="s">
        <v>156</v>
      </c>
      <c r="Q719" s="113" t="s">
        <v>68</v>
      </c>
      <c r="R719" s="113"/>
      <c r="S719" s="113"/>
    </row>
    <row r="720" spans="1:19" x14ac:dyDescent="0.45">
      <c r="A720" s="113" t="s">
        <v>72</v>
      </c>
      <c r="B720" s="93">
        <v>5</v>
      </c>
      <c r="C720" s="54" t="s">
        <v>224</v>
      </c>
      <c r="D720" s="54" t="s">
        <v>6481</v>
      </c>
      <c r="E720" s="56" t="s">
        <v>8504</v>
      </c>
      <c r="F720" s="68" t="s">
        <v>2196</v>
      </c>
      <c r="G720" s="54" t="s">
        <v>529</v>
      </c>
      <c r="H720" s="54" t="s">
        <v>394</v>
      </c>
      <c r="I720" s="68" t="s">
        <v>2356</v>
      </c>
      <c r="J720" s="56" t="s">
        <v>7595</v>
      </c>
      <c r="K720" s="56"/>
      <c r="L720" s="50" t="s">
        <v>7574</v>
      </c>
      <c r="M720" s="162" t="s">
        <v>8702</v>
      </c>
      <c r="N720" s="50" t="s">
        <v>8703</v>
      </c>
      <c r="O720" s="50" t="s">
        <v>8707</v>
      </c>
      <c r="P720" s="113" t="s">
        <v>156</v>
      </c>
      <c r="Q720" s="113" t="s">
        <v>68</v>
      </c>
      <c r="R720" s="113"/>
      <c r="S720" s="113"/>
    </row>
    <row r="721" spans="1:19" x14ac:dyDescent="0.45">
      <c r="A721" s="113" t="s">
        <v>72</v>
      </c>
      <c r="B721" s="93">
        <v>6</v>
      </c>
      <c r="C721" s="54" t="s">
        <v>225</v>
      </c>
      <c r="D721" s="54" t="s">
        <v>1970</v>
      </c>
      <c r="E721" s="50" t="s">
        <v>8505</v>
      </c>
      <c r="F721" s="68" t="s">
        <v>8085</v>
      </c>
      <c r="G721" s="54" t="s">
        <v>530</v>
      </c>
      <c r="H721" s="54" t="s">
        <v>531</v>
      </c>
      <c r="I721" s="68" t="s">
        <v>2414</v>
      </c>
      <c r="J721" s="56" t="s">
        <v>3762</v>
      </c>
      <c r="K721" s="56" t="s">
        <v>7594</v>
      </c>
      <c r="L721" s="54" t="s">
        <v>91</v>
      </c>
      <c r="M721" s="164">
        <v>1</v>
      </c>
      <c r="N721" s="56" t="s">
        <v>8703</v>
      </c>
      <c r="O721" s="56" t="s">
        <v>8708</v>
      </c>
      <c r="P721" s="113" t="s">
        <v>92</v>
      </c>
      <c r="Q721" s="113" t="s">
        <v>68</v>
      </c>
      <c r="R721" s="113"/>
      <c r="S721" s="113"/>
    </row>
    <row r="722" spans="1:19" x14ac:dyDescent="0.45">
      <c r="A722" s="113" t="s">
        <v>72</v>
      </c>
      <c r="B722" s="112">
        <v>7</v>
      </c>
      <c r="C722" s="113" t="s">
        <v>3987</v>
      </c>
      <c r="D722" s="54" t="s">
        <v>6503</v>
      </c>
      <c r="E722" s="113" t="s">
        <v>8506</v>
      </c>
      <c r="F722" s="68" t="s">
        <v>8086</v>
      </c>
      <c r="G722" s="50" t="s">
        <v>4808</v>
      </c>
      <c r="H722" s="50" t="s">
        <v>4809</v>
      </c>
      <c r="I722" s="113"/>
      <c r="J722" s="56" t="s">
        <v>7595</v>
      </c>
      <c r="K722" s="56"/>
      <c r="L722" s="113" t="s">
        <v>91</v>
      </c>
      <c r="M722" s="114">
        <v>0</v>
      </c>
      <c r="N722" s="113" t="s">
        <v>8703</v>
      </c>
      <c r="O722" s="113" t="s">
        <v>8708</v>
      </c>
      <c r="P722" s="113" t="s">
        <v>92</v>
      </c>
      <c r="Q722" s="113" t="s">
        <v>68</v>
      </c>
      <c r="R722" s="113"/>
      <c r="S722" s="113"/>
    </row>
    <row r="723" spans="1:19" x14ac:dyDescent="0.45">
      <c r="A723" s="113" t="s">
        <v>72</v>
      </c>
      <c r="B723" s="112">
        <v>12</v>
      </c>
      <c r="C723" s="113" t="s">
        <v>3988</v>
      </c>
      <c r="D723" s="54" t="s">
        <v>6475</v>
      </c>
      <c r="E723" s="113" t="s">
        <v>8507</v>
      </c>
      <c r="F723" s="68" t="s">
        <v>8087</v>
      </c>
      <c r="G723" s="50" t="s">
        <v>4810</v>
      </c>
      <c r="H723" s="50" t="s">
        <v>4811</v>
      </c>
      <c r="I723" s="113"/>
      <c r="J723" s="56" t="s">
        <v>7595</v>
      </c>
      <c r="K723" s="56"/>
      <c r="L723" s="50" t="s">
        <v>7574</v>
      </c>
      <c r="M723" s="162">
        <v>0</v>
      </c>
      <c r="N723" s="50" t="s">
        <v>8703</v>
      </c>
      <c r="O723" s="50" t="s">
        <v>8708</v>
      </c>
      <c r="P723" s="113" t="s">
        <v>195</v>
      </c>
      <c r="Q723" s="113" t="s">
        <v>68</v>
      </c>
      <c r="R723" s="113"/>
      <c r="S723" s="113"/>
    </row>
    <row r="724" spans="1:19" x14ac:dyDescent="0.45">
      <c r="A724" s="113" t="s">
        <v>72</v>
      </c>
      <c r="B724" s="112">
        <v>12</v>
      </c>
      <c r="C724" s="113" t="s">
        <v>3991</v>
      </c>
      <c r="D724" s="54" t="s">
        <v>6476</v>
      </c>
      <c r="E724" s="113" t="s">
        <v>8508</v>
      </c>
      <c r="F724" s="68" t="s">
        <v>8088</v>
      </c>
      <c r="G724" s="50" t="s">
        <v>4817</v>
      </c>
      <c r="H724" s="50" t="s">
        <v>4818</v>
      </c>
      <c r="I724" s="113"/>
      <c r="J724" s="56" t="s">
        <v>7595</v>
      </c>
      <c r="K724" s="56"/>
      <c r="L724" s="50" t="s">
        <v>7574</v>
      </c>
      <c r="M724" s="162">
        <v>0</v>
      </c>
      <c r="N724" s="50" t="s">
        <v>8703</v>
      </c>
      <c r="O724" s="50" t="s">
        <v>8708</v>
      </c>
      <c r="P724" s="113" t="s">
        <v>3012</v>
      </c>
      <c r="Q724" s="113" t="s">
        <v>68</v>
      </c>
      <c r="R724" s="113"/>
      <c r="S724" s="113"/>
    </row>
    <row r="725" spans="1:19" x14ac:dyDescent="0.45">
      <c r="A725" s="113" t="s">
        <v>72</v>
      </c>
      <c r="B725" s="93">
        <v>12</v>
      </c>
      <c r="C725" s="54" t="s">
        <v>226</v>
      </c>
      <c r="D725" s="54" t="s">
        <v>6479</v>
      </c>
      <c r="E725" s="50" t="s">
        <v>8509</v>
      </c>
      <c r="F725" s="68" t="s">
        <v>8089</v>
      </c>
      <c r="G725" s="54" t="s">
        <v>532</v>
      </c>
      <c r="H725" s="54" t="s">
        <v>533</v>
      </c>
      <c r="I725" s="68" t="s">
        <v>2415</v>
      </c>
      <c r="J725" s="56" t="s">
        <v>7595</v>
      </c>
      <c r="K725" s="56"/>
      <c r="L725" s="50" t="s">
        <v>7574</v>
      </c>
      <c r="M725" s="162">
        <v>1</v>
      </c>
      <c r="N725" s="50" t="s">
        <v>8703</v>
      </c>
      <c r="O725" s="50" t="s">
        <v>8708</v>
      </c>
      <c r="P725" s="113" t="s">
        <v>195</v>
      </c>
      <c r="Q725" s="113" t="s">
        <v>68</v>
      </c>
      <c r="R725" s="113"/>
      <c r="S725" s="113"/>
    </row>
    <row r="726" spans="1:19" x14ac:dyDescent="0.45">
      <c r="A726" s="113" t="s">
        <v>72</v>
      </c>
      <c r="B726" s="112">
        <v>12</v>
      </c>
      <c r="C726" s="113" t="s">
        <v>3990</v>
      </c>
      <c r="D726" s="54" t="s">
        <v>6465</v>
      </c>
      <c r="E726" s="113" t="s">
        <v>8510</v>
      </c>
      <c r="F726" s="111" t="s">
        <v>8090</v>
      </c>
      <c r="G726" s="50" t="s">
        <v>4815</v>
      </c>
      <c r="H726" s="50" t="s">
        <v>4816</v>
      </c>
      <c r="I726" s="113"/>
      <c r="J726" s="56" t="s">
        <v>7595</v>
      </c>
      <c r="K726" s="56"/>
      <c r="L726" s="50" t="s">
        <v>7574</v>
      </c>
      <c r="M726" s="162">
        <v>1</v>
      </c>
      <c r="N726" s="50" t="s">
        <v>8703</v>
      </c>
      <c r="O726" s="50" t="s">
        <v>8708</v>
      </c>
      <c r="P726" s="113" t="s">
        <v>195</v>
      </c>
      <c r="Q726" s="113" t="s">
        <v>68</v>
      </c>
      <c r="R726" s="113"/>
      <c r="S726" s="113"/>
    </row>
    <row r="727" spans="1:19" x14ac:dyDescent="0.45">
      <c r="A727" s="113" t="s">
        <v>72</v>
      </c>
      <c r="B727" s="112">
        <v>12</v>
      </c>
      <c r="C727" s="113" t="s">
        <v>3994</v>
      </c>
      <c r="D727" s="54" t="s">
        <v>6472</v>
      </c>
      <c r="E727" s="113" t="s">
        <v>8511</v>
      </c>
      <c r="F727" s="111" t="s">
        <v>8091</v>
      </c>
      <c r="G727" s="50" t="s">
        <v>4823</v>
      </c>
      <c r="H727" s="50" t="s">
        <v>4824</v>
      </c>
      <c r="I727" s="113"/>
      <c r="J727" s="56" t="s">
        <v>7595</v>
      </c>
      <c r="K727" s="56"/>
      <c r="L727" s="50" t="s">
        <v>7574</v>
      </c>
      <c r="M727" s="162">
        <v>1</v>
      </c>
      <c r="N727" s="50" t="s">
        <v>8703</v>
      </c>
      <c r="O727" s="50" t="s">
        <v>8708</v>
      </c>
      <c r="P727" s="113" t="s">
        <v>3012</v>
      </c>
      <c r="Q727" s="113" t="s">
        <v>68</v>
      </c>
      <c r="R727" s="113"/>
      <c r="S727" s="113"/>
    </row>
    <row r="728" spans="1:19" x14ac:dyDescent="0.45">
      <c r="A728" s="113" t="s">
        <v>72</v>
      </c>
      <c r="B728" s="112">
        <v>12</v>
      </c>
      <c r="C728" s="113" t="s">
        <v>3989</v>
      </c>
      <c r="D728" s="54" t="s">
        <v>6473</v>
      </c>
      <c r="E728" s="113" t="s">
        <v>8512</v>
      </c>
      <c r="F728" s="111" t="s">
        <v>8092</v>
      </c>
      <c r="G728" s="50" t="s">
        <v>4812</v>
      </c>
      <c r="H728" s="50" t="s">
        <v>4813</v>
      </c>
      <c r="I728" s="113"/>
      <c r="J728" s="56" t="s">
        <v>7595</v>
      </c>
      <c r="K728" s="56"/>
      <c r="L728" s="50" t="s">
        <v>7574</v>
      </c>
      <c r="M728" s="162">
        <v>0</v>
      </c>
      <c r="N728" s="50" t="s">
        <v>8703</v>
      </c>
      <c r="O728" s="50" t="s">
        <v>8708</v>
      </c>
      <c r="P728" s="113" t="s">
        <v>195</v>
      </c>
      <c r="Q728" s="113" t="s">
        <v>68</v>
      </c>
      <c r="R728" s="113"/>
      <c r="S728" s="113"/>
    </row>
    <row r="729" spans="1:19" x14ac:dyDescent="0.45">
      <c r="A729" s="113" t="s">
        <v>72</v>
      </c>
      <c r="B729" s="112">
        <v>12</v>
      </c>
      <c r="C729" s="113" t="s">
        <v>3992</v>
      </c>
      <c r="D729" s="54" t="s">
        <v>6474</v>
      </c>
      <c r="E729" s="113" t="s">
        <v>8513</v>
      </c>
      <c r="F729" s="111" t="s">
        <v>8093</v>
      </c>
      <c r="G729" s="50" t="s">
        <v>4819</v>
      </c>
      <c r="H729" s="50" t="s">
        <v>4820</v>
      </c>
      <c r="I729" s="113"/>
      <c r="J729" s="56" t="s">
        <v>7595</v>
      </c>
      <c r="K729" s="56"/>
      <c r="L729" s="50" t="s">
        <v>7574</v>
      </c>
      <c r="M729" s="162">
        <v>0</v>
      </c>
      <c r="N729" s="50" t="s">
        <v>8703</v>
      </c>
      <c r="O729" s="50" t="s">
        <v>8708</v>
      </c>
      <c r="P729" s="113" t="s">
        <v>3012</v>
      </c>
      <c r="Q729" s="113" t="s">
        <v>68</v>
      </c>
      <c r="R729" s="113"/>
      <c r="S729" s="113"/>
    </row>
    <row r="730" spans="1:19" x14ac:dyDescent="0.45">
      <c r="A730" s="113" t="s">
        <v>72</v>
      </c>
      <c r="B730" s="112">
        <v>12</v>
      </c>
      <c r="C730" s="113" t="s">
        <v>2647</v>
      </c>
      <c r="D730" s="54" t="s">
        <v>6477</v>
      </c>
      <c r="E730" s="113" t="s">
        <v>8514</v>
      </c>
      <c r="F730" s="111" t="s">
        <v>8094</v>
      </c>
      <c r="G730" s="50" t="s">
        <v>4814</v>
      </c>
      <c r="H730" s="50" t="s">
        <v>2887</v>
      </c>
      <c r="I730" s="113"/>
      <c r="J730" s="56" t="s">
        <v>7595</v>
      </c>
      <c r="K730" s="56"/>
      <c r="L730" s="50" t="s">
        <v>7574</v>
      </c>
      <c r="M730" s="162">
        <v>1</v>
      </c>
      <c r="N730" s="50" t="s">
        <v>8703</v>
      </c>
      <c r="O730" s="50" t="s">
        <v>8708</v>
      </c>
      <c r="P730" s="113" t="s">
        <v>195</v>
      </c>
      <c r="Q730" s="113" t="s">
        <v>68</v>
      </c>
      <c r="R730" s="113"/>
      <c r="S730" s="113"/>
    </row>
    <row r="731" spans="1:19" x14ac:dyDescent="0.45">
      <c r="A731" s="113" t="s">
        <v>72</v>
      </c>
      <c r="B731" s="112">
        <v>12</v>
      </c>
      <c r="C731" s="113" t="s">
        <v>3993</v>
      </c>
      <c r="D731" s="54" t="s">
        <v>6478</v>
      </c>
      <c r="E731" s="113" t="s">
        <v>8515</v>
      </c>
      <c r="F731" s="111" t="s">
        <v>8095</v>
      </c>
      <c r="G731" s="50" t="s">
        <v>4821</v>
      </c>
      <c r="H731" s="50" t="s">
        <v>4822</v>
      </c>
      <c r="I731" s="113"/>
      <c r="J731" s="56" t="s">
        <v>7595</v>
      </c>
      <c r="K731" s="56"/>
      <c r="L731" s="50" t="s">
        <v>7574</v>
      </c>
      <c r="M731" s="162">
        <v>1</v>
      </c>
      <c r="N731" s="50" t="s">
        <v>8703</v>
      </c>
      <c r="O731" s="50" t="s">
        <v>8708</v>
      </c>
      <c r="P731" s="113" t="s">
        <v>3012</v>
      </c>
      <c r="Q731" s="113" t="s">
        <v>68</v>
      </c>
      <c r="R731" s="113"/>
      <c r="S731" s="113"/>
    </row>
    <row r="732" spans="1:19" x14ac:dyDescent="0.45">
      <c r="A732" s="113" t="s">
        <v>72</v>
      </c>
      <c r="B732" s="93">
        <v>13</v>
      </c>
      <c r="C732" s="54" t="s">
        <v>227</v>
      </c>
      <c r="D732" s="54" t="s">
        <v>6468</v>
      </c>
      <c r="E732" s="50" t="s">
        <v>8516</v>
      </c>
      <c r="F732" s="68" t="s">
        <v>8096</v>
      </c>
      <c r="G732" s="54" t="s">
        <v>534</v>
      </c>
      <c r="H732" s="54" t="s">
        <v>535</v>
      </c>
      <c r="I732" s="68" t="s">
        <v>2416</v>
      </c>
      <c r="J732" s="56" t="s">
        <v>7595</v>
      </c>
      <c r="K732" s="56"/>
      <c r="L732" s="50" t="s">
        <v>7574</v>
      </c>
      <c r="M732" s="162">
        <v>2</v>
      </c>
      <c r="N732" s="50" t="s">
        <v>8703</v>
      </c>
      <c r="O732" s="50" t="s">
        <v>8708</v>
      </c>
      <c r="P732" s="113" t="s">
        <v>195</v>
      </c>
      <c r="Q732" s="113" t="s">
        <v>68</v>
      </c>
      <c r="R732" s="113"/>
      <c r="S732" s="113"/>
    </row>
    <row r="733" spans="1:19" x14ac:dyDescent="0.45">
      <c r="A733" s="113" t="s">
        <v>72</v>
      </c>
      <c r="B733" s="112">
        <v>14</v>
      </c>
      <c r="C733" s="113" t="s">
        <v>228</v>
      </c>
      <c r="D733" s="54" t="s">
        <v>6469</v>
      </c>
      <c r="E733" s="50" t="s">
        <v>8517</v>
      </c>
      <c r="F733" s="111" t="s">
        <v>8097</v>
      </c>
      <c r="G733" s="53" t="s">
        <v>536</v>
      </c>
      <c r="H733" s="50" t="s">
        <v>537</v>
      </c>
      <c r="I733" s="113"/>
      <c r="J733" s="56" t="s">
        <v>7595</v>
      </c>
      <c r="K733" s="56"/>
      <c r="L733" s="50" t="s">
        <v>7574</v>
      </c>
      <c r="M733" s="162">
        <v>0</v>
      </c>
      <c r="N733" s="50" t="s">
        <v>8703</v>
      </c>
      <c r="O733" s="50" t="s">
        <v>8708</v>
      </c>
      <c r="P733" s="113" t="s">
        <v>195</v>
      </c>
      <c r="Q733" s="113" t="s">
        <v>68</v>
      </c>
      <c r="R733" s="113"/>
      <c r="S733" s="113"/>
    </row>
    <row r="734" spans="1:19" x14ac:dyDescent="0.45">
      <c r="A734" s="113" t="s">
        <v>72</v>
      </c>
      <c r="B734" s="93">
        <v>15</v>
      </c>
      <c r="C734" s="54" t="s">
        <v>229</v>
      </c>
      <c r="D734" s="54" t="s">
        <v>6470</v>
      </c>
      <c r="E734" s="50" t="s">
        <v>8518</v>
      </c>
      <c r="F734" s="68" t="s">
        <v>8098</v>
      </c>
      <c r="G734" s="54" t="s">
        <v>538</v>
      </c>
      <c r="H734" s="54" t="s">
        <v>539</v>
      </c>
      <c r="I734" s="68" t="s">
        <v>2418</v>
      </c>
      <c r="J734" s="56" t="s">
        <v>7595</v>
      </c>
      <c r="K734" s="56"/>
      <c r="L734" s="50" t="s">
        <v>7574</v>
      </c>
      <c r="M734" s="162">
        <v>1</v>
      </c>
      <c r="N734" s="50" t="s">
        <v>8703</v>
      </c>
      <c r="O734" s="50" t="s">
        <v>8708</v>
      </c>
      <c r="P734" s="113" t="s">
        <v>195</v>
      </c>
      <c r="Q734" s="113" t="s">
        <v>68</v>
      </c>
      <c r="R734" s="113"/>
      <c r="S734" s="113"/>
    </row>
    <row r="735" spans="1:19" x14ac:dyDescent="0.45">
      <c r="A735" s="113" t="s">
        <v>72</v>
      </c>
      <c r="B735" s="93">
        <v>16</v>
      </c>
      <c r="C735" s="54" t="s">
        <v>230</v>
      </c>
      <c r="D735" s="54" t="s">
        <v>6471</v>
      </c>
      <c r="E735" s="50" t="s">
        <v>8519</v>
      </c>
      <c r="F735" s="68" t="s">
        <v>8498</v>
      </c>
      <c r="G735" s="54" t="s">
        <v>540</v>
      </c>
      <c r="H735" s="54" t="s">
        <v>541</v>
      </c>
      <c r="I735" s="68" t="s">
        <v>2419</v>
      </c>
      <c r="J735" s="56" t="s">
        <v>7595</v>
      </c>
      <c r="K735" s="56"/>
      <c r="L735" s="50" t="s">
        <v>7574</v>
      </c>
      <c r="M735" s="162">
        <v>2</v>
      </c>
      <c r="N735" s="50" t="s">
        <v>8703</v>
      </c>
      <c r="O735" s="50" t="s">
        <v>8708</v>
      </c>
      <c r="P735" s="113" t="s">
        <v>195</v>
      </c>
      <c r="Q735" s="113" t="s">
        <v>68</v>
      </c>
      <c r="R735" s="113"/>
      <c r="S735" s="113"/>
    </row>
    <row r="736" spans="1:19" x14ac:dyDescent="0.45">
      <c r="A736" s="113" t="s">
        <v>72</v>
      </c>
      <c r="B736" s="112">
        <v>17</v>
      </c>
      <c r="C736" s="113" t="s">
        <v>3996</v>
      </c>
      <c r="D736" s="54" t="s">
        <v>6509</v>
      </c>
      <c r="E736" s="113" t="s">
        <v>8520</v>
      </c>
      <c r="F736" s="111" t="s">
        <v>8099</v>
      </c>
      <c r="G736" s="50" t="s">
        <v>4827</v>
      </c>
      <c r="H736" s="50" t="s">
        <v>4828</v>
      </c>
      <c r="I736" s="113"/>
      <c r="J736" s="56" t="s">
        <v>7595</v>
      </c>
      <c r="K736" s="56"/>
      <c r="L736" s="50" t="s">
        <v>7574</v>
      </c>
      <c r="M736" s="162">
        <v>0</v>
      </c>
      <c r="N736" s="50" t="s">
        <v>8703</v>
      </c>
      <c r="O736" s="50" t="s">
        <v>8708</v>
      </c>
      <c r="P736" s="113" t="s">
        <v>100</v>
      </c>
      <c r="Q736" s="113" t="s">
        <v>68</v>
      </c>
      <c r="R736" s="113"/>
      <c r="S736" s="113"/>
    </row>
    <row r="737" spans="1:19" x14ac:dyDescent="0.45">
      <c r="A737" s="113" t="s">
        <v>72</v>
      </c>
      <c r="B737" s="112">
        <v>18</v>
      </c>
      <c r="C737" s="113" t="s">
        <v>3997</v>
      </c>
      <c r="D737" s="54" t="s">
        <v>6510</v>
      </c>
      <c r="E737" s="113" t="s">
        <v>8521</v>
      </c>
      <c r="F737" s="111" t="s">
        <v>8100</v>
      </c>
      <c r="G737" s="50" t="s">
        <v>4829</v>
      </c>
      <c r="H737" s="50" t="s">
        <v>4830</v>
      </c>
      <c r="I737" s="113"/>
      <c r="J737" s="56" t="s">
        <v>7595</v>
      </c>
      <c r="K737" s="56"/>
      <c r="L737" s="50" t="s">
        <v>7574</v>
      </c>
      <c r="M737" s="162">
        <v>2</v>
      </c>
      <c r="N737" s="50" t="s">
        <v>8703</v>
      </c>
      <c r="O737" s="50" t="s">
        <v>8708</v>
      </c>
      <c r="P737" s="113" t="s">
        <v>100</v>
      </c>
      <c r="Q737" s="113" t="s">
        <v>68</v>
      </c>
      <c r="R737" s="113"/>
      <c r="S737" s="113"/>
    </row>
    <row r="738" spans="1:19" x14ac:dyDescent="0.45">
      <c r="A738" s="113" t="s">
        <v>72</v>
      </c>
      <c r="B738" s="112">
        <v>19</v>
      </c>
      <c r="C738" s="113" t="s">
        <v>3999</v>
      </c>
      <c r="D738" s="54" t="s">
        <v>6457</v>
      </c>
      <c r="E738" s="56" t="s">
        <v>8522</v>
      </c>
      <c r="F738" s="111" t="s">
        <v>8500</v>
      </c>
      <c r="G738" s="50" t="s">
        <v>4833</v>
      </c>
      <c r="H738" s="50" t="s">
        <v>4834</v>
      </c>
      <c r="I738" s="113"/>
      <c r="J738" s="56" t="s">
        <v>7595</v>
      </c>
      <c r="K738" s="56"/>
      <c r="L738" s="50" t="s">
        <v>7574</v>
      </c>
      <c r="M738" s="162">
        <v>2</v>
      </c>
      <c r="N738" s="50" t="s">
        <v>8703</v>
      </c>
      <c r="O738" s="50" t="s">
        <v>8708</v>
      </c>
      <c r="P738" s="113" t="s">
        <v>2997</v>
      </c>
      <c r="Q738" s="113" t="s">
        <v>68</v>
      </c>
      <c r="R738" s="113"/>
      <c r="S738" s="113"/>
    </row>
    <row r="739" spans="1:19" x14ac:dyDescent="0.45">
      <c r="A739" s="113" t="s">
        <v>72</v>
      </c>
      <c r="B739" s="112">
        <v>19</v>
      </c>
      <c r="C739" s="113" t="s">
        <v>3998</v>
      </c>
      <c r="D739" s="54" t="s">
        <v>6482</v>
      </c>
      <c r="E739" s="113" t="s">
        <v>8523</v>
      </c>
      <c r="F739" s="111" t="s">
        <v>8502</v>
      </c>
      <c r="G739" s="50" t="s">
        <v>4831</v>
      </c>
      <c r="H739" s="50" t="s">
        <v>4832</v>
      </c>
      <c r="I739" s="113"/>
      <c r="J739" s="56" t="s">
        <v>7595</v>
      </c>
      <c r="K739" s="56"/>
      <c r="L739" s="50" t="s">
        <v>7574</v>
      </c>
      <c r="M739" s="162">
        <v>0</v>
      </c>
      <c r="N739" s="50" t="s">
        <v>8703</v>
      </c>
      <c r="O739" s="50" t="s">
        <v>8708</v>
      </c>
      <c r="P739" s="113" t="s">
        <v>221</v>
      </c>
      <c r="Q739" s="113" t="s">
        <v>68</v>
      </c>
      <c r="R739" s="113"/>
      <c r="S739" s="113"/>
    </row>
    <row r="740" spans="1:19" x14ac:dyDescent="0.45">
      <c r="A740" s="113" t="s">
        <v>72</v>
      </c>
      <c r="B740" s="112">
        <v>22</v>
      </c>
      <c r="C740" s="113" t="s">
        <v>4010</v>
      </c>
      <c r="D740" s="54" t="s">
        <v>6483</v>
      </c>
      <c r="E740" s="113" t="s">
        <v>8524</v>
      </c>
      <c r="F740" s="111" t="s">
        <v>8101</v>
      </c>
      <c r="G740" s="50" t="s">
        <v>4854</v>
      </c>
      <c r="H740" s="50" t="s">
        <v>4855</v>
      </c>
      <c r="I740" s="113"/>
      <c r="J740" s="56" t="s">
        <v>7595</v>
      </c>
      <c r="K740" s="56"/>
      <c r="L740" s="50" t="s">
        <v>7574</v>
      </c>
      <c r="M740" s="162">
        <v>2</v>
      </c>
      <c r="N740" s="50" t="s">
        <v>8703</v>
      </c>
      <c r="O740" s="50" t="s">
        <v>8708</v>
      </c>
      <c r="P740" s="113" t="s">
        <v>221</v>
      </c>
      <c r="Q740" s="113" t="s">
        <v>68</v>
      </c>
      <c r="R740" s="113"/>
      <c r="S740" s="113"/>
    </row>
    <row r="741" spans="1:19" x14ac:dyDescent="0.45">
      <c r="A741" s="113" t="s">
        <v>72</v>
      </c>
      <c r="B741" s="93">
        <v>22</v>
      </c>
      <c r="C741" s="54" t="s">
        <v>231</v>
      </c>
      <c r="D741" s="54" t="s">
        <v>6484</v>
      </c>
      <c r="E741" s="113" t="s">
        <v>8525</v>
      </c>
      <c r="F741" s="68" t="s">
        <v>8102</v>
      </c>
      <c r="G741" s="54" t="s">
        <v>542</v>
      </c>
      <c r="H741" s="54" t="s">
        <v>543</v>
      </c>
      <c r="I741" s="68" t="s">
        <v>2420</v>
      </c>
      <c r="J741" s="56" t="s">
        <v>7595</v>
      </c>
      <c r="K741" s="56"/>
      <c r="L741" s="50" t="s">
        <v>7574</v>
      </c>
      <c r="M741" s="162">
        <v>2</v>
      </c>
      <c r="N741" s="50" t="s">
        <v>8703</v>
      </c>
      <c r="O741" s="50" t="s">
        <v>8708</v>
      </c>
      <c r="P741" s="113" t="s">
        <v>221</v>
      </c>
      <c r="Q741" s="113" t="s">
        <v>68</v>
      </c>
      <c r="R741" s="113"/>
      <c r="S741" s="113"/>
    </row>
    <row r="742" spans="1:19" x14ac:dyDescent="0.45">
      <c r="A742" s="113" t="s">
        <v>72</v>
      </c>
      <c r="B742" s="112">
        <v>23</v>
      </c>
      <c r="C742" s="113" t="s">
        <v>4000</v>
      </c>
      <c r="D742" s="50" t="s">
        <v>6485</v>
      </c>
      <c r="E742" s="113" t="s">
        <v>8526</v>
      </c>
      <c r="F742" s="111" t="s">
        <v>8103</v>
      </c>
      <c r="G742" s="50" t="s">
        <v>4835</v>
      </c>
      <c r="H742" s="50" t="s">
        <v>4836</v>
      </c>
      <c r="I742" s="113"/>
      <c r="J742" s="56" t="s">
        <v>7595</v>
      </c>
      <c r="K742" s="56"/>
      <c r="L742" s="50" t="s">
        <v>7574</v>
      </c>
      <c r="M742" s="162">
        <v>1</v>
      </c>
      <c r="N742" s="50" t="s">
        <v>8703</v>
      </c>
      <c r="O742" s="50" t="s">
        <v>8708</v>
      </c>
      <c r="P742" s="113" t="s">
        <v>221</v>
      </c>
      <c r="Q742" s="113" t="s">
        <v>68</v>
      </c>
      <c r="R742" s="113"/>
      <c r="S742" s="113"/>
    </row>
    <row r="743" spans="1:19" x14ac:dyDescent="0.45">
      <c r="A743" s="113" t="s">
        <v>72</v>
      </c>
      <c r="B743" s="112">
        <v>24</v>
      </c>
      <c r="C743" s="113" t="s">
        <v>4001</v>
      </c>
      <c r="D743" s="54" t="s">
        <v>6486</v>
      </c>
      <c r="E743" s="113" t="s">
        <v>8527</v>
      </c>
      <c r="F743" s="111" t="s">
        <v>8104</v>
      </c>
      <c r="G743" s="50" t="s">
        <v>4837</v>
      </c>
      <c r="H743" s="50" t="s">
        <v>4838</v>
      </c>
      <c r="I743" s="113"/>
      <c r="J743" s="56" t="s">
        <v>7595</v>
      </c>
      <c r="K743" s="56"/>
      <c r="L743" s="50" t="s">
        <v>7574</v>
      </c>
      <c r="M743" s="162">
        <v>1</v>
      </c>
      <c r="N743" s="50" t="s">
        <v>8703</v>
      </c>
      <c r="O743" s="50" t="s">
        <v>8708</v>
      </c>
      <c r="P743" s="113" t="s">
        <v>221</v>
      </c>
      <c r="Q743" s="113" t="s">
        <v>68</v>
      </c>
      <c r="R743" s="113"/>
      <c r="S743" s="113"/>
    </row>
    <row r="744" spans="1:19" x14ac:dyDescent="0.45">
      <c r="A744" s="113" t="s">
        <v>72</v>
      </c>
      <c r="B744" s="112">
        <v>25</v>
      </c>
      <c r="C744" s="113" t="s">
        <v>4002</v>
      </c>
      <c r="D744" s="54" t="s">
        <v>6487</v>
      </c>
      <c r="E744" s="113" t="s">
        <v>8528</v>
      </c>
      <c r="F744" s="111" t="s">
        <v>8105</v>
      </c>
      <c r="G744" s="50" t="s">
        <v>4839</v>
      </c>
      <c r="H744" s="50" t="s">
        <v>4840</v>
      </c>
      <c r="I744" s="113"/>
      <c r="J744" s="56" t="s">
        <v>7595</v>
      </c>
      <c r="K744" s="56"/>
      <c r="L744" s="50" t="s">
        <v>7574</v>
      </c>
      <c r="M744" s="162">
        <v>1</v>
      </c>
      <c r="N744" s="50" t="s">
        <v>8703</v>
      </c>
      <c r="O744" s="50" t="s">
        <v>8708</v>
      </c>
      <c r="P744" s="113" t="s">
        <v>221</v>
      </c>
      <c r="Q744" s="113" t="s">
        <v>68</v>
      </c>
      <c r="R744" s="113"/>
      <c r="S744" s="113"/>
    </row>
    <row r="745" spans="1:19" x14ac:dyDescent="0.45">
      <c r="A745" s="113" t="s">
        <v>72</v>
      </c>
      <c r="B745" s="93">
        <v>26</v>
      </c>
      <c r="C745" s="54" t="s">
        <v>232</v>
      </c>
      <c r="D745" s="54" t="s">
        <v>6488</v>
      </c>
      <c r="E745" s="113" t="s">
        <v>8529</v>
      </c>
      <c r="F745" s="68" t="s">
        <v>8106</v>
      </c>
      <c r="G745" s="54" t="s">
        <v>544</v>
      </c>
      <c r="H745" s="54" t="s">
        <v>545</v>
      </c>
      <c r="I745" s="68" t="s">
        <v>2421</v>
      </c>
      <c r="J745" s="56" t="s">
        <v>7595</v>
      </c>
      <c r="K745" s="56"/>
      <c r="L745" s="50" t="s">
        <v>7574</v>
      </c>
      <c r="M745" s="162">
        <v>2</v>
      </c>
      <c r="N745" s="50" t="s">
        <v>8703</v>
      </c>
      <c r="O745" s="50" t="s">
        <v>8708</v>
      </c>
      <c r="P745" s="113" t="s">
        <v>221</v>
      </c>
      <c r="Q745" s="113" t="s">
        <v>68</v>
      </c>
      <c r="R745" s="113"/>
      <c r="S745" s="113"/>
    </row>
    <row r="746" spans="1:19" x14ac:dyDescent="0.45">
      <c r="A746" s="113" t="s">
        <v>72</v>
      </c>
      <c r="B746" s="93">
        <v>27</v>
      </c>
      <c r="C746" s="54" t="s">
        <v>233</v>
      </c>
      <c r="D746" s="54" t="s">
        <v>6489</v>
      </c>
      <c r="E746" s="50" t="s">
        <v>8530</v>
      </c>
      <c r="F746" s="68" t="s">
        <v>8107</v>
      </c>
      <c r="G746" s="54" t="s">
        <v>546</v>
      </c>
      <c r="H746" s="54" t="s">
        <v>547</v>
      </c>
      <c r="I746" s="68" t="s">
        <v>2422</v>
      </c>
      <c r="J746" s="56" t="s">
        <v>7595</v>
      </c>
      <c r="K746" s="56"/>
      <c r="L746" s="50" t="s">
        <v>7574</v>
      </c>
      <c r="M746" s="162">
        <v>2</v>
      </c>
      <c r="N746" s="50" t="s">
        <v>8703</v>
      </c>
      <c r="O746" s="50" t="s">
        <v>8708</v>
      </c>
      <c r="P746" s="113" t="s">
        <v>221</v>
      </c>
      <c r="Q746" s="113" t="s">
        <v>68</v>
      </c>
      <c r="R746" s="113"/>
      <c r="S746" s="113"/>
    </row>
    <row r="747" spans="1:19" x14ac:dyDescent="0.45">
      <c r="A747" s="113" t="s">
        <v>72</v>
      </c>
      <c r="B747" s="93">
        <v>28</v>
      </c>
      <c r="C747" s="54" t="s">
        <v>234</v>
      </c>
      <c r="D747" s="54" t="s">
        <v>1975</v>
      </c>
      <c r="E747" s="50" t="s">
        <v>8531</v>
      </c>
      <c r="F747" s="68" t="s">
        <v>8108</v>
      </c>
      <c r="G747" s="54" t="s">
        <v>548</v>
      </c>
      <c r="H747" s="54" t="s">
        <v>549</v>
      </c>
      <c r="I747" s="68" t="s">
        <v>2247</v>
      </c>
      <c r="J747" s="56" t="s">
        <v>7595</v>
      </c>
      <c r="K747" s="56"/>
      <c r="L747" s="50" t="s">
        <v>7574</v>
      </c>
      <c r="M747" s="162">
        <v>1</v>
      </c>
      <c r="N747" s="50" t="s">
        <v>8703</v>
      </c>
      <c r="O747" s="50" t="s">
        <v>8708</v>
      </c>
      <c r="P747" s="113" t="s">
        <v>222</v>
      </c>
      <c r="Q747" s="113" t="s">
        <v>68</v>
      </c>
      <c r="R747" s="113"/>
      <c r="S747" s="113"/>
    </row>
    <row r="748" spans="1:19" x14ac:dyDescent="0.45">
      <c r="A748" s="113" t="s">
        <v>72</v>
      </c>
      <c r="B748" s="112">
        <v>29</v>
      </c>
      <c r="C748" s="113" t="s">
        <v>4003</v>
      </c>
      <c r="D748" s="54" t="s">
        <v>6458</v>
      </c>
      <c r="E748" s="113" t="s">
        <v>8532</v>
      </c>
      <c r="F748" s="111" t="s">
        <v>8109</v>
      </c>
      <c r="G748" s="50" t="s">
        <v>4841</v>
      </c>
      <c r="H748" s="50" t="s">
        <v>4842</v>
      </c>
      <c r="I748" s="113"/>
      <c r="J748" s="56" t="s">
        <v>7595</v>
      </c>
      <c r="K748" s="56"/>
      <c r="L748" s="50" t="s">
        <v>7574</v>
      </c>
      <c r="M748" s="162">
        <v>0</v>
      </c>
      <c r="N748" s="50" t="s">
        <v>8703</v>
      </c>
      <c r="O748" s="50" t="s">
        <v>8708</v>
      </c>
      <c r="P748" s="113" t="s">
        <v>211</v>
      </c>
      <c r="Q748" s="113" t="s">
        <v>68</v>
      </c>
      <c r="R748" s="113"/>
      <c r="S748" s="113"/>
    </row>
    <row r="749" spans="1:19" x14ac:dyDescent="0.45">
      <c r="A749" s="113" t="s">
        <v>72</v>
      </c>
      <c r="B749" s="112">
        <v>30</v>
      </c>
      <c r="C749" s="113" t="s">
        <v>4004</v>
      </c>
      <c r="D749" s="50" t="s">
        <v>6459</v>
      </c>
      <c r="E749" s="113" t="s">
        <v>8533</v>
      </c>
      <c r="F749" s="111" t="s">
        <v>8110</v>
      </c>
      <c r="G749" s="50" t="s">
        <v>4843</v>
      </c>
      <c r="H749" s="50" t="s">
        <v>4844</v>
      </c>
      <c r="I749" s="113"/>
      <c r="J749" s="56" t="s">
        <v>7595</v>
      </c>
      <c r="K749" s="56"/>
      <c r="L749" s="50" t="s">
        <v>7574</v>
      </c>
      <c r="M749" s="162">
        <v>0</v>
      </c>
      <c r="N749" s="50" t="s">
        <v>8703</v>
      </c>
      <c r="O749" s="50" t="s">
        <v>8708</v>
      </c>
      <c r="P749" s="113" t="s">
        <v>6302</v>
      </c>
      <c r="Q749" s="113" t="s">
        <v>68</v>
      </c>
      <c r="R749" s="113"/>
      <c r="S749" s="113"/>
    </row>
    <row r="750" spans="1:19" x14ac:dyDescent="0.45">
      <c r="A750" s="113" t="s">
        <v>72</v>
      </c>
      <c r="B750" s="112">
        <v>30</v>
      </c>
      <c r="C750" s="113" t="s">
        <v>4005</v>
      </c>
      <c r="D750" s="50" t="s">
        <v>4846</v>
      </c>
      <c r="E750" s="113" t="s">
        <v>8534</v>
      </c>
      <c r="F750" s="111" t="s">
        <v>8111</v>
      </c>
      <c r="G750" s="50" t="s">
        <v>4845</v>
      </c>
      <c r="H750" s="50" t="s">
        <v>4846</v>
      </c>
      <c r="I750" s="113"/>
      <c r="J750" s="56" t="s">
        <v>7595</v>
      </c>
      <c r="K750" s="56"/>
      <c r="L750" s="113" t="s">
        <v>7574</v>
      </c>
      <c r="M750" s="114">
        <v>0</v>
      </c>
      <c r="N750" s="113" t="s">
        <v>8703</v>
      </c>
      <c r="O750" s="113" t="s">
        <v>8708</v>
      </c>
      <c r="P750" s="113"/>
      <c r="Q750" s="113" t="s">
        <v>68</v>
      </c>
      <c r="R750" s="113"/>
      <c r="S750" s="113"/>
    </row>
    <row r="751" spans="1:19" x14ac:dyDescent="0.45">
      <c r="A751" s="113" t="s">
        <v>72</v>
      </c>
      <c r="B751" s="112">
        <v>32</v>
      </c>
      <c r="C751" s="113" t="s">
        <v>4006</v>
      </c>
      <c r="D751" s="50" t="s">
        <v>6460</v>
      </c>
      <c r="E751" s="113" t="s">
        <v>8535</v>
      </c>
      <c r="F751" s="111" t="s">
        <v>8112</v>
      </c>
      <c r="G751" s="50" t="s">
        <v>4847</v>
      </c>
      <c r="H751" s="50" t="s">
        <v>4848</v>
      </c>
      <c r="I751" s="113"/>
      <c r="J751" s="56" t="s">
        <v>7595</v>
      </c>
      <c r="K751" s="56"/>
      <c r="L751" s="50" t="s">
        <v>7574</v>
      </c>
      <c r="M751" s="162">
        <v>1</v>
      </c>
      <c r="N751" s="50" t="s">
        <v>8703</v>
      </c>
      <c r="O751" s="50" t="s">
        <v>8708</v>
      </c>
      <c r="P751" s="113" t="s">
        <v>2999</v>
      </c>
      <c r="Q751" s="113" t="s">
        <v>68</v>
      </c>
      <c r="R751" s="113"/>
      <c r="S751" s="113"/>
    </row>
    <row r="752" spans="1:19" x14ac:dyDescent="0.45">
      <c r="A752" s="113" t="s">
        <v>72</v>
      </c>
      <c r="B752" s="112">
        <v>33</v>
      </c>
      <c r="C752" s="113" t="s">
        <v>4008</v>
      </c>
      <c r="D752" s="50" t="s">
        <v>8066</v>
      </c>
      <c r="E752" s="50" t="s">
        <v>8536</v>
      </c>
      <c r="F752" s="111" t="s">
        <v>8113</v>
      </c>
      <c r="G752" s="50" t="s">
        <v>4850</v>
      </c>
      <c r="H752" s="50" t="s">
        <v>4851</v>
      </c>
      <c r="I752" s="113"/>
      <c r="J752" s="56" t="s">
        <v>7595</v>
      </c>
      <c r="K752" s="56"/>
      <c r="L752" s="50" t="s">
        <v>7574</v>
      </c>
      <c r="M752" s="162">
        <v>1</v>
      </c>
      <c r="N752" s="50" t="s">
        <v>8703</v>
      </c>
      <c r="O752" s="50" t="s">
        <v>8708</v>
      </c>
      <c r="P752" s="113" t="s">
        <v>195</v>
      </c>
      <c r="Q752" s="113" t="s">
        <v>68</v>
      </c>
      <c r="R752" s="113"/>
      <c r="S752" s="113"/>
    </row>
    <row r="753" spans="1:19" x14ac:dyDescent="0.45">
      <c r="A753" s="113" t="s">
        <v>72</v>
      </c>
      <c r="B753" s="112">
        <v>36</v>
      </c>
      <c r="C753" s="113" t="s">
        <v>4009</v>
      </c>
      <c r="D753" s="50" t="s">
        <v>6461</v>
      </c>
      <c r="E753" s="113" t="s">
        <v>8537</v>
      </c>
      <c r="F753" s="111" t="s">
        <v>8114</v>
      </c>
      <c r="G753" s="50" t="s">
        <v>4852</v>
      </c>
      <c r="H753" s="50" t="s">
        <v>4853</v>
      </c>
      <c r="I753" s="113"/>
      <c r="J753" s="56" t="s">
        <v>7595</v>
      </c>
      <c r="K753" s="56"/>
      <c r="L753" s="50" t="s">
        <v>7574</v>
      </c>
      <c r="M753" s="162">
        <v>0</v>
      </c>
      <c r="N753" s="50" t="s">
        <v>8703</v>
      </c>
      <c r="O753" s="50" t="s">
        <v>8708</v>
      </c>
      <c r="P753" s="113" t="s">
        <v>6303</v>
      </c>
      <c r="Q753" s="113" t="s">
        <v>68</v>
      </c>
      <c r="R753" s="113"/>
      <c r="S753" s="113"/>
    </row>
    <row r="754" spans="1:19" x14ac:dyDescent="0.45">
      <c r="A754" s="113" t="s">
        <v>72</v>
      </c>
      <c r="B754" s="112">
        <v>37</v>
      </c>
      <c r="C754" s="113" t="s">
        <v>4011</v>
      </c>
      <c r="D754" s="50" t="s">
        <v>6462</v>
      </c>
      <c r="E754" s="113" t="s">
        <v>8538</v>
      </c>
      <c r="F754" s="111" t="s">
        <v>8115</v>
      </c>
      <c r="G754" s="50" t="s">
        <v>4856</v>
      </c>
      <c r="H754" s="50" t="s">
        <v>4857</v>
      </c>
      <c r="I754" s="113"/>
      <c r="J754" s="56" t="s">
        <v>7595</v>
      </c>
      <c r="K754" s="56"/>
      <c r="L754" s="50" t="s">
        <v>7574</v>
      </c>
      <c r="M754" s="162">
        <v>1</v>
      </c>
      <c r="N754" s="50" t="s">
        <v>8703</v>
      </c>
      <c r="O754" s="50" t="s">
        <v>8708</v>
      </c>
      <c r="P754" s="113" t="s">
        <v>100</v>
      </c>
      <c r="Q754" s="113" t="s">
        <v>68</v>
      </c>
      <c r="R754" s="113"/>
      <c r="S754" s="113"/>
    </row>
    <row r="755" spans="1:19" x14ac:dyDescent="0.45">
      <c r="A755" s="113" t="s">
        <v>72</v>
      </c>
      <c r="B755" s="112">
        <v>37</v>
      </c>
      <c r="C755" s="121" t="s">
        <v>4012</v>
      </c>
      <c r="D755" s="62" t="s">
        <v>6463</v>
      </c>
      <c r="E755" s="113" t="s">
        <v>8539</v>
      </c>
      <c r="F755" s="111" t="s">
        <v>8116</v>
      </c>
      <c r="G755" s="50" t="s">
        <v>4858</v>
      </c>
      <c r="H755" s="50" t="s">
        <v>4859</v>
      </c>
      <c r="I755" s="113"/>
      <c r="J755" s="56" t="s">
        <v>7595</v>
      </c>
      <c r="K755" s="56"/>
      <c r="L755" s="50" t="s">
        <v>7574</v>
      </c>
      <c r="M755" s="162">
        <v>0</v>
      </c>
      <c r="N755" s="50" t="s">
        <v>8703</v>
      </c>
      <c r="O755" s="50" t="s">
        <v>8708</v>
      </c>
      <c r="P755" s="113" t="s">
        <v>100</v>
      </c>
      <c r="Q755" s="113" t="s">
        <v>68</v>
      </c>
      <c r="R755" s="113"/>
      <c r="S755" s="113"/>
    </row>
    <row r="756" spans="1:19" x14ac:dyDescent="0.45">
      <c r="A756" s="113" t="s">
        <v>72</v>
      </c>
      <c r="B756" s="112">
        <v>38</v>
      </c>
      <c r="C756" s="113" t="s">
        <v>2658</v>
      </c>
      <c r="D756" s="50" t="s">
        <v>6464</v>
      </c>
      <c r="E756" s="113" t="s">
        <v>8540</v>
      </c>
      <c r="F756" s="111" t="s">
        <v>8117</v>
      </c>
      <c r="G756" s="50" t="s">
        <v>4860</v>
      </c>
      <c r="H756" s="50" t="s">
        <v>2861</v>
      </c>
      <c r="I756" s="113"/>
      <c r="J756" s="56" t="s">
        <v>7595</v>
      </c>
      <c r="K756" s="56"/>
      <c r="L756" s="50" t="s">
        <v>7574</v>
      </c>
      <c r="M756" s="162">
        <v>0</v>
      </c>
      <c r="N756" s="50" t="s">
        <v>8703</v>
      </c>
      <c r="O756" s="50" t="s">
        <v>8708</v>
      </c>
      <c r="P756" s="113" t="s">
        <v>100</v>
      </c>
      <c r="Q756" s="113" t="s">
        <v>68</v>
      </c>
      <c r="R756" s="113"/>
      <c r="S756" s="113"/>
    </row>
    <row r="757" spans="1:19" x14ac:dyDescent="0.45">
      <c r="A757" s="113" t="s">
        <v>72</v>
      </c>
      <c r="B757" s="112">
        <v>42</v>
      </c>
      <c r="C757" s="113" t="s">
        <v>4013</v>
      </c>
      <c r="D757" s="50" t="s">
        <v>8067</v>
      </c>
      <c r="E757" s="113" t="s">
        <v>8541</v>
      </c>
      <c r="F757" s="111" t="s">
        <v>8118</v>
      </c>
      <c r="G757" s="50" t="s">
        <v>4861</v>
      </c>
      <c r="H757" s="50" t="s">
        <v>4862</v>
      </c>
      <c r="I757" s="113"/>
      <c r="J757" s="56" t="s">
        <v>7595</v>
      </c>
      <c r="K757" s="56"/>
      <c r="L757" s="50" t="s">
        <v>7574</v>
      </c>
      <c r="M757" s="162">
        <v>0</v>
      </c>
      <c r="N757" s="50" t="s">
        <v>8703</v>
      </c>
      <c r="O757" s="50" t="s">
        <v>8708</v>
      </c>
      <c r="P757" s="113" t="s">
        <v>6304</v>
      </c>
      <c r="Q757" s="113" t="s">
        <v>68</v>
      </c>
      <c r="R757" s="113"/>
      <c r="S757" s="113"/>
    </row>
    <row r="758" spans="1:19" x14ac:dyDescent="0.45">
      <c r="A758" s="113" t="s">
        <v>72</v>
      </c>
      <c r="B758" s="112">
        <v>43</v>
      </c>
      <c r="C758" s="113" t="s">
        <v>4014</v>
      </c>
      <c r="D758" s="50" t="s">
        <v>8068</v>
      </c>
      <c r="E758" s="113" t="s">
        <v>8542</v>
      </c>
      <c r="F758" s="111" t="s">
        <v>8119</v>
      </c>
      <c r="G758" s="50" t="s">
        <v>4863</v>
      </c>
      <c r="H758" s="50" t="s">
        <v>4864</v>
      </c>
      <c r="I758" s="113"/>
      <c r="J758" s="56" t="s">
        <v>7595</v>
      </c>
      <c r="K758" s="56"/>
      <c r="L758" s="50" t="s">
        <v>7574</v>
      </c>
      <c r="M758" s="162">
        <v>0</v>
      </c>
      <c r="N758" s="50" t="s">
        <v>8703</v>
      </c>
      <c r="O758" s="50" t="s">
        <v>8708</v>
      </c>
      <c r="P758" s="113" t="s">
        <v>6304</v>
      </c>
      <c r="Q758" s="113" t="s">
        <v>68</v>
      </c>
      <c r="R758" s="113"/>
      <c r="S758" s="113"/>
    </row>
    <row r="759" spans="1:19" x14ac:dyDescent="0.45">
      <c r="A759" s="113" t="s">
        <v>72</v>
      </c>
      <c r="B759" s="112">
        <v>44</v>
      </c>
      <c r="C759" s="113" t="s">
        <v>2651</v>
      </c>
      <c r="D759" s="50" t="s">
        <v>8069</v>
      </c>
      <c r="E759" s="113" t="s">
        <v>8543</v>
      </c>
      <c r="F759" s="111" t="s">
        <v>8120</v>
      </c>
      <c r="G759" s="50" t="s">
        <v>4865</v>
      </c>
      <c r="H759" s="50" t="s">
        <v>2854</v>
      </c>
      <c r="I759" s="113"/>
      <c r="J759" s="56" t="s">
        <v>7595</v>
      </c>
      <c r="K759" s="56"/>
      <c r="L759" s="50" t="s">
        <v>7574</v>
      </c>
      <c r="M759" s="162">
        <v>0</v>
      </c>
      <c r="N759" s="50" t="s">
        <v>8703</v>
      </c>
      <c r="O759" s="50" t="s">
        <v>8708</v>
      </c>
      <c r="P759" s="113" t="s">
        <v>2998</v>
      </c>
      <c r="Q759" s="113" t="s">
        <v>68</v>
      </c>
      <c r="R759" s="113"/>
      <c r="S759" s="113"/>
    </row>
    <row r="760" spans="1:19" x14ac:dyDescent="0.45">
      <c r="A760" s="113" t="s">
        <v>72</v>
      </c>
      <c r="B760" s="112">
        <v>45</v>
      </c>
      <c r="C760" s="113" t="s">
        <v>4015</v>
      </c>
      <c r="D760" s="50" t="s">
        <v>8070</v>
      </c>
      <c r="E760" s="113" t="s">
        <v>8544</v>
      </c>
      <c r="F760" s="111" t="s">
        <v>8121</v>
      </c>
      <c r="G760" s="50" t="s">
        <v>4866</v>
      </c>
      <c r="H760" s="50" t="s">
        <v>4867</v>
      </c>
      <c r="I760" s="113"/>
      <c r="J760" s="56" t="s">
        <v>7595</v>
      </c>
      <c r="K760" s="56"/>
      <c r="L760" s="50" t="s">
        <v>7574</v>
      </c>
      <c r="M760" s="162">
        <v>0</v>
      </c>
      <c r="N760" s="50" t="s">
        <v>8703</v>
      </c>
      <c r="O760" s="50" t="s">
        <v>8708</v>
      </c>
      <c r="P760" s="113" t="s">
        <v>2998</v>
      </c>
      <c r="Q760" s="113" t="s">
        <v>68</v>
      </c>
      <c r="R760" s="113"/>
      <c r="S760" s="113"/>
    </row>
    <row r="761" spans="1:19" x14ac:dyDescent="0.45">
      <c r="A761" s="113" t="s">
        <v>72</v>
      </c>
      <c r="B761" s="112">
        <v>46</v>
      </c>
      <c r="C761" s="113" t="s">
        <v>4016</v>
      </c>
      <c r="D761" s="50" t="s">
        <v>8071</v>
      </c>
      <c r="E761" s="113" t="s">
        <v>8545</v>
      </c>
      <c r="F761" s="111" t="s">
        <v>8122</v>
      </c>
      <c r="G761" s="50" t="s">
        <v>4868</v>
      </c>
      <c r="H761" s="50" t="s">
        <v>4869</v>
      </c>
      <c r="I761" s="113"/>
      <c r="J761" s="56" t="s">
        <v>7595</v>
      </c>
      <c r="K761" s="56"/>
      <c r="L761" s="50" t="s">
        <v>7574</v>
      </c>
      <c r="M761" s="162">
        <v>0</v>
      </c>
      <c r="N761" s="50" t="s">
        <v>8703</v>
      </c>
      <c r="O761" s="50" t="s">
        <v>8708</v>
      </c>
      <c r="P761" s="113" t="s">
        <v>2998</v>
      </c>
      <c r="Q761" s="113" t="s">
        <v>68</v>
      </c>
      <c r="R761" s="113"/>
      <c r="S761" s="113"/>
    </row>
    <row r="762" spans="1:19" x14ac:dyDescent="0.45">
      <c r="A762" s="113" t="s">
        <v>72</v>
      </c>
      <c r="B762" s="112">
        <v>47</v>
      </c>
      <c r="C762" s="113" t="s">
        <v>4017</v>
      </c>
      <c r="D762" s="50" t="s">
        <v>8072</v>
      </c>
      <c r="E762" s="113" t="s">
        <v>8546</v>
      </c>
      <c r="F762" s="111" t="s">
        <v>8123</v>
      </c>
      <c r="G762" s="50" t="s">
        <v>4870</v>
      </c>
      <c r="H762" s="50" t="s">
        <v>4871</v>
      </c>
      <c r="I762" s="113"/>
      <c r="J762" s="56" t="s">
        <v>7595</v>
      </c>
      <c r="K762" s="56"/>
      <c r="L762" s="50" t="s">
        <v>7574</v>
      </c>
      <c r="M762" s="162">
        <v>0</v>
      </c>
      <c r="N762" s="50" t="s">
        <v>8703</v>
      </c>
      <c r="O762" s="50" t="s">
        <v>8708</v>
      </c>
      <c r="P762" s="113" t="s">
        <v>6305</v>
      </c>
      <c r="Q762" s="113" t="s">
        <v>68</v>
      </c>
      <c r="R762" s="113"/>
      <c r="S762" s="113"/>
    </row>
    <row r="763" spans="1:19" x14ac:dyDescent="0.45">
      <c r="A763" s="113" t="s">
        <v>72</v>
      </c>
      <c r="B763" s="112">
        <v>48</v>
      </c>
      <c r="C763" s="113" t="s">
        <v>4018</v>
      </c>
      <c r="D763" s="113" t="s">
        <v>8073</v>
      </c>
      <c r="E763" s="113" t="s">
        <v>8547</v>
      </c>
      <c r="F763" s="111" t="s">
        <v>8124</v>
      </c>
      <c r="G763" s="50" t="s">
        <v>4872</v>
      </c>
      <c r="H763" s="50" t="s">
        <v>4873</v>
      </c>
      <c r="I763" s="113"/>
      <c r="J763" s="56" t="s">
        <v>7595</v>
      </c>
      <c r="K763" s="56"/>
      <c r="L763" s="50" t="s">
        <v>7574</v>
      </c>
      <c r="M763" s="162">
        <v>0</v>
      </c>
      <c r="N763" s="50" t="s">
        <v>8703</v>
      </c>
      <c r="O763" s="50" t="s">
        <v>8708</v>
      </c>
      <c r="P763" s="113" t="s">
        <v>6306</v>
      </c>
      <c r="Q763" s="113" t="s">
        <v>68</v>
      </c>
      <c r="R763" s="113"/>
      <c r="S763" s="113"/>
    </row>
    <row r="764" spans="1:19" x14ac:dyDescent="0.45">
      <c r="A764" s="113" t="s">
        <v>72</v>
      </c>
      <c r="B764" s="112">
        <v>49</v>
      </c>
      <c r="C764" s="113" t="s">
        <v>2652</v>
      </c>
      <c r="D764" s="50" t="s">
        <v>8074</v>
      </c>
      <c r="E764" s="113" t="s">
        <v>8548</v>
      </c>
      <c r="F764" s="111" t="s">
        <v>8501</v>
      </c>
      <c r="G764" s="50" t="s">
        <v>4874</v>
      </c>
      <c r="H764" s="50" t="s">
        <v>2855</v>
      </c>
      <c r="I764" s="113"/>
      <c r="J764" s="56" t="s">
        <v>7595</v>
      </c>
      <c r="K764" s="56"/>
      <c r="L764" s="50" t="s">
        <v>7574</v>
      </c>
      <c r="M764" s="162">
        <v>0</v>
      </c>
      <c r="N764" s="50" t="s">
        <v>8703</v>
      </c>
      <c r="O764" s="50" t="s">
        <v>8708</v>
      </c>
      <c r="P764" s="113" t="s">
        <v>2999</v>
      </c>
      <c r="Q764" s="113" t="s">
        <v>68</v>
      </c>
      <c r="R764" s="113"/>
      <c r="S764" s="113"/>
    </row>
    <row r="765" spans="1:19" x14ac:dyDescent="0.45">
      <c r="A765" s="113" t="s">
        <v>72</v>
      </c>
      <c r="B765" s="112">
        <v>50</v>
      </c>
      <c r="C765" s="113" t="s">
        <v>4019</v>
      </c>
      <c r="D765" s="50" t="s">
        <v>8075</v>
      </c>
      <c r="E765" s="113" t="s">
        <v>8549</v>
      </c>
      <c r="F765" s="111" t="s">
        <v>8125</v>
      </c>
      <c r="G765" s="50" t="s">
        <v>4875</v>
      </c>
      <c r="H765" s="50" t="s">
        <v>4876</v>
      </c>
      <c r="I765" s="113"/>
      <c r="J765" s="56" t="s">
        <v>7595</v>
      </c>
      <c r="K765" s="56"/>
      <c r="L765" s="50" t="s">
        <v>7574</v>
      </c>
      <c r="M765" s="162">
        <v>0</v>
      </c>
      <c r="N765" s="50" t="s">
        <v>8703</v>
      </c>
      <c r="O765" s="50" t="s">
        <v>8708</v>
      </c>
      <c r="P765" s="113" t="s">
        <v>6307</v>
      </c>
      <c r="Q765" s="113" t="s">
        <v>68</v>
      </c>
      <c r="R765" s="113"/>
      <c r="S765" s="113"/>
    </row>
    <row r="766" spans="1:19" x14ac:dyDescent="0.45">
      <c r="A766" s="113" t="s">
        <v>72</v>
      </c>
      <c r="B766" s="112">
        <v>51</v>
      </c>
      <c r="C766" s="113" t="s">
        <v>4020</v>
      </c>
      <c r="D766" s="50" t="s">
        <v>8076</v>
      </c>
      <c r="E766" s="113" t="s">
        <v>8550</v>
      </c>
      <c r="F766" s="111" t="s">
        <v>8126</v>
      </c>
      <c r="G766" s="50" t="s">
        <v>4877</v>
      </c>
      <c r="H766" s="50" t="s">
        <v>4878</v>
      </c>
      <c r="I766" s="113"/>
      <c r="J766" s="56" t="s">
        <v>7595</v>
      </c>
      <c r="K766" s="56"/>
      <c r="L766" s="50" t="s">
        <v>7574</v>
      </c>
      <c r="M766" s="162">
        <v>0</v>
      </c>
      <c r="N766" s="50" t="s">
        <v>8703</v>
      </c>
      <c r="O766" s="50" t="s">
        <v>8708</v>
      </c>
      <c r="P766" s="113" t="s">
        <v>2999</v>
      </c>
      <c r="Q766" s="113" t="s">
        <v>68</v>
      </c>
      <c r="R766" s="113"/>
      <c r="S766" s="113"/>
    </row>
    <row r="767" spans="1:19" x14ac:dyDescent="0.45">
      <c r="A767" s="113" t="s">
        <v>72</v>
      </c>
      <c r="B767" s="112">
        <v>52</v>
      </c>
      <c r="C767" s="113" t="s">
        <v>4021</v>
      </c>
      <c r="D767" s="50" t="s">
        <v>8077</v>
      </c>
      <c r="E767" s="113" t="s">
        <v>8551</v>
      </c>
      <c r="F767" s="111" t="s">
        <v>8127</v>
      </c>
      <c r="G767" s="50" t="s">
        <v>4879</v>
      </c>
      <c r="H767" s="50" t="s">
        <v>4880</v>
      </c>
      <c r="I767" s="113"/>
      <c r="J767" s="56" t="s">
        <v>7595</v>
      </c>
      <c r="K767" s="56"/>
      <c r="L767" s="50" t="s">
        <v>7574</v>
      </c>
      <c r="M767" s="162">
        <v>0</v>
      </c>
      <c r="N767" s="50" t="s">
        <v>8703</v>
      </c>
      <c r="O767" s="50" t="s">
        <v>8708</v>
      </c>
      <c r="P767" s="113" t="s">
        <v>3002</v>
      </c>
      <c r="Q767" s="113" t="s">
        <v>68</v>
      </c>
      <c r="R767" s="113"/>
      <c r="S767" s="113"/>
    </row>
    <row r="768" spans="1:19" x14ac:dyDescent="0.45">
      <c r="A768" s="113" t="s">
        <v>72</v>
      </c>
      <c r="B768" s="112">
        <v>53</v>
      </c>
      <c r="C768" s="113" t="s">
        <v>4022</v>
      </c>
      <c r="D768" s="50" t="s">
        <v>8078</v>
      </c>
      <c r="E768" s="113" t="s">
        <v>8552</v>
      </c>
      <c r="F768" s="111" t="s">
        <v>8128</v>
      </c>
      <c r="G768" s="50" t="s">
        <v>4881</v>
      </c>
      <c r="H768" s="50" t="s">
        <v>4882</v>
      </c>
      <c r="I768" s="113"/>
      <c r="J768" s="56" t="s">
        <v>7595</v>
      </c>
      <c r="K768" s="56"/>
      <c r="L768" s="50" t="s">
        <v>7574</v>
      </c>
      <c r="M768" s="162">
        <v>0</v>
      </c>
      <c r="N768" s="50" t="s">
        <v>8703</v>
      </c>
      <c r="O768" s="50" t="s">
        <v>8708</v>
      </c>
      <c r="P768" s="113" t="s">
        <v>3002</v>
      </c>
      <c r="Q768" s="113" t="s">
        <v>68</v>
      </c>
      <c r="R768" s="113"/>
      <c r="S768" s="113"/>
    </row>
    <row r="769" spans="1:19" x14ac:dyDescent="0.45">
      <c r="A769" s="113" t="s">
        <v>72</v>
      </c>
      <c r="B769" s="112">
        <v>54</v>
      </c>
      <c r="C769" s="113" t="s">
        <v>4023</v>
      </c>
      <c r="D769" s="50" t="s">
        <v>8079</v>
      </c>
      <c r="E769" s="113" t="s">
        <v>8553</v>
      </c>
      <c r="F769" s="111" t="s">
        <v>8129</v>
      </c>
      <c r="G769" s="50" t="s">
        <v>4883</v>
      </c>
      <c r="H769" s="50" t="s">
        <v>3682</v>
      </c>
      <c r="I769" s="113"/>
      <c r="J769" s="56" t="s">
        <v>7595</v>
      </c>
      <c r="K769" s="56"/>
      <c r="L769" s="50" t="s">
        <v>7574</v>
      </c>
      <c r="M769" s="162">
        <v>0</v>
      </c>
      <c r="N769" s="50" t="s">
        <v>8703</v>
      </c>
      <c r="O769" s="50" t="s">
        <v>8708</v>
      </c>
      <c r="P769" s="113" t="s">
        <v>2999</v>
      </c>
      <c r="Q769" s="113" t="s">
        <v>68</v>
      </c>
      <c r="R769" s="113"/>
      <c r="S769" s="113"/>
    </row>
    <row r="770" spans="1:19" x14ac:dyDescent="0.45">
      <c r="A770" s="113" t="s">
        <v>72</v>
      </c>
      <c r="B770" s="112">
        <v>55</v>
      </c>
      <c r="C770" s="113" t="s">
        <v>4024</v>
      </c>
      <c r="D770" s="50" t="s">
        <v>8080</v>
      </c>
      <c r="E770" s="113" t="s">
        <v>8554</v>
      </c>
      <c r="F770" s="111" t="s">
        <v>8130</v>
      </c>
      <c r="G770" s="50" t="s">
        <v>4884</v>
      </c>
      <c r="H770" s="50" t="s">
        <v>3683</v>
      </c>
      <c r="I770" s="113"/>
      <c r="J770" s="56" t="s">
        <v>7595</v>
      </c>
      <c r="K770" s="56"/>
      <c r="L770" s="50" t="s">
        <v>7574</v>
      </c>
      <c r="M770" s="162">
        <v>0</v>
      </c>
      <c r="N770" s="50" t="s">
        <v>8703</v>
      </c>
      <c r="O770" s="50" t="s">
        <v>8708</v>
      </c>
      <c r="P770" s="113" t="s">
        <v>6308</v>
      </c>
      <c r="Q770" s="113" t="s">
        <v>68</v>
      </c>
      <c r="R770" s="113"/>
      <c r="S770" s="113"/>
    </row>
    <row r="771" spans="1:19" x14ac:dyDescent="0.45">
      <c r="A771" s="113" t="s">
        <v>72</v>
      </c>
      <c r="B771" s="112">
        <v>56</v>
      </c>
      <c r="C771" s="113" t="s">
        <v>4025</v>
      </c>
      <c r="D771" s="50" t="s">
        <v>8081</v>
      </c>
      <c r="E771" s="113" t="s">
        <v>8555</v>
      </c>
      <c r="F771" s="111" t="s">
        <v>8131</v>
      </c>
      <c r="G771" s="50" t="s">
        <v>4885</v>
      </c>
      <c r="H771" s="50" t="s">
        <v>4886</v>
      </c>
      <c r="I771" s="113"/>
      <c r="J771" s="56" t="s">
        <v>7595</v>
      </c>
      <c r="K771" s="56"/>
      <c r="L771" s="50" t="s">
        <v>7574</v>
      </c>
      <c r="M771" s="162">
        <v>0</v>
      </c>
      <c r="N771" s="50" t="s">
        <v>8703</v>
      </c>
      <c r="O771" s="50" t="s">
        <v>8708</v>
      </c>
      <c r="P771" s="113" t="s">
        <v>2999</v>
      </c>
      <c r="Q771" s="113" t="s">
        <v>68</v>
      </c>
      <c r="R771" s="113"/>
      <c r="S771" s="113"/>
    </row>
    <row r="772" spans="1:19" x14ac:dyDescent="0.45">
      <c r="A772" s="113" t="s">
        <v>72</v>
      </c>
      <c r="B772" s="112">
        <v>57</v>
      </c>
      <c r="C772" s="113" t="s">
        <v>4026</v>
      </c>
      <c r="D772" s="50" t="s">
        <v>8082</v>
      </c>
      <c r="E772" s="113" t="s">
        <v>8556</v>
      </c>
      <c r="F772" s="111" t="s">
        <v>8132</v>
      </c>
      <c r="G772" s="50" t="s">
        <v>4887</v>
      </c>
      <c r="H772" s="50" t="s">
        <v>4888</v>
      </c>
      <c r="I772" s="113"/>
      <c r="J772" s="56" t="s">
        <v>7595</v>
      </c>
      <c r="K772" s="56"/>
      <c r="L772" s="50" t="s">
        <v>7574</v>
      </c>
      <c r="M772" s="162">
        <v>0</v>
      </c>
      <c r="N772" s="50" t="s">
        <v>8703</v>
      </c>
      <c r="O772" s="50" t="s">
        <v>8708</v>
      </c>
      <c r="P772" s="113" t="s">
        <v>3002</v>
      </c>
      <c r="Q772" s="113" t="s">
        <v>68</v>
      </c>
      <c r="R772" s="113"/>
      <c r="S772" s="113"/>
    </row>
    <row r="773" spans="1:19" x14ac:dyDescent="0.45">
      <c r="A773" s="113" t="s">
        <v>72</v>
      </c>
      <c r="B773" s="112">
        <v>62</v>
      </c>
      <c r="C773" s="113" t="s">
        <v>4027</v>
      </c>
      <c r="D773" s="50" t="s">
        <v>6490</v>
      </c>
      <c r="E773" s="113" t="s">
        <v>8558</v>
      </c>
      <c r="F773" s="111" t="s">
        <v>8133</v>
      </c>
      <c r="G773" s="50" t="s">
        <v>4889</v>
      </c>
      <c r="H773" s="50" t="s">
        <v>4890</v>
      </c>
      <c r="I773" s="113"/>
      <c r="J773" s="56" t="s">
        <v>7595</v>
      </c>
      <c r="K773" s="56"/>
      <c r="L773" s="50" t="s">
        <v>7574</v>
      </c>
      <c r="M773" s="162">
        <v>0</v>
      </c>
      <c r="N773" s="50" t="s">
        <v>8703</v>
      </c>
      <c r="O773" s="50" t="s">
        <v>8708</v>
      </c>
      <c r="P773" s="113" t="s">
        <v>2999</v>
      </c>
      <c r="Q773" s="113" t="s">
        <v>68</v>
      </c>
      <c r="R773" s="113"/>
      <c r="S773" s="113"/>
    </row>
    <row r="774" spans="1:19" x14ac:dyDescent="0.45">
      <c r="A774" s="113" t="s">
        <v>72</v>
      </c>
      <c r="B774" s="112">
        <v>63</v>
      </c>
      <c r="C774" s="113" t="s">
        <v>4028</v>
      </c>
      <c r="D774" s="62" t="s">
        <v>6491</v>
      </c>
      <c r="E774" s="113" t="s">
        <v>8557</v>
      </c>
      <c r="F774" s="111" t="s">
        <v>8134</v>
      </c>
      <c r="G774" s="50" t="s">
        <v>4891</v>
      </c>
      <c r="H774" s="50" t="s">
        <v>4892</v>
      </c>
      <c r="I774" s="113"/>
      <c r="J774" s="56" t="s">
        <v>7595</v>
      </c>
      <c r="K774" s="56"/>
      <c r="L774" s="50" t="s">
        <v>7574</v>
      </c>
      <c r="M774" s="162">
        <v>0</v>
      </c>
      <c r="N774" s="50" t="s">
        <v>8703</v>
      </c>
      <c r="O774" s="50" t="s">
        <v>8708</v>
      </c>
      <c r="P774" s="113" t="s">
        <v>6309</v>
      </c>
      <c r="Q774" s="113" t="s">
        <v>68</v>
      </c>
      <c r="R774" s="113"/>
      <c r="S774" s="113"/>
    </row>
    <row r="775" spans="1:19" x14ac:dyDescent="0.45">
      <c r="A775" s="113" t="s">
        <v>72</v>
      </c>
      <c r="B775" s="112">
        <v>64</v>
      </c>
      <c r="C775" s="113" t="s">
        <v>4029</v>
      </c>
      <c r="D775" s="62" t="s">
        <v>6492</v>
      </c>
      <c r="E775" s="113" t="s">
        <v>8559</v>
      </c>
      <c r="F775" s="111" t="s">
        <v>8135</v>
      </c>
      <c r="G775" s="50" t="s">
        <v>4893</v>
      </c>
      <c r="H775" s="50" t="s">
        <v>4894</v>
      </c>
      <c r="I775" s="113"/>
      <c r="J775" s="56" t="s">
        <v>7595</v>
      </c>
      <c r="K775" s="56"/>
      <c r="L775" s="50" t="s">
        <v>7574</v>
      </c>
      <c r="M775" s="162">
        <v>0</v>
      </c>
      <c r="N775" s="50" t="s">
        <v>8703</v>
      </c>
      <c r="O775" s="50" t="s">
        <v>8708</v>
      </c>
      <c r="P775" s="113" t="s">
        <v>100</v>
      </c>
      <c r="Q775" s="113" t="s">
        <v>68</v>
      </c>
      <c r="R775" s="113"/>
      <c r="S775" s="113"/>
    </row>
    <row r="776" spans="1:19" x14ac:dyDescent="0.45">
      <c r="A776" s="113" t="s">
        <v>72</v>
      </c>
      <c r="B776" s="112">
        <v>65</v>
      </c>
      <c r="C776" s="121" t="s">
        <v>4007</v>
      </c>
      <c r="D776" s="50" t="s">
        <v>8083</v>
      </c>
      <c r="E776" s="113" t="s">
        <v>8560</v>
      </c>
      <c r="F776" s="111" t="s">
        <v>8136</v>
      </c>
      <c r="G776" s="50" t="s">
        <v>4849</v>
      </c>
      <c r="H776" s="50"/>
      <c r="I776" s="113"/>
      <c r="J776" s="56" t="s">
        <v>7595</v>
      </c>
      <c r="K776" s="56"/>
      <c r="L776" s="113" t="s">
        <v>7574</v>
      </c>
      <c r="M776" s="114">
        <v>0</v>
      </c>
      <c r="N776" s="113" t="s">
        <v>8703</v>
      </c>
      <c r="O776" s="113" t="s">
        <v>8708</v>
      </c>
      <c r="P776" s="113"/>
      <c r="Q776" s="113" t="s">
        <v>68</v>
      </c>
      <c r="R776" s="113"/>
      <c r="S776" s="113"/>
    </row>
    <row r="777" spans="1:19" x14ac:dyDescent="0.45">
      <c r="A777" s="113" t="s">
        <v>72</v>
      </c>
      <c r="B777" s="112">
        <v>66</v>
      </c>
      <c r="C777" s="113" t="s">
        <v>3995</v>
      </c>
      <c r="D777" s="50" t="s">
        <v>6493</v>
      </c>
      <c r="E777" s="113" t="s">
        <v>8561</v>
      </c>
      <c r="F777" s="111" t="s">
        <v>8562</v>
      </c>
      <c r="G777" s="50" t="s">
        <v>4825</v>
      </c>
      <c r="H777" s="50" t="s">
        <v>4826</v>
      </c>
      <c r="I777" s="113"/>
      <c r="J777" s="56" t="s">
        <v>7595</v>
      </c>
      <c r="K777" s="56"/>
      <c r="L777" s="50" t="s">
        <v>7574</v>
      </c>
      <c r="M777" s="162">
        <v>0</v>
      </c>
      <c r="N777" s="50" t="s">
        <v>8703</v>
      </c>
      <c r="O777" s="50" t="s">
        <v>8708</v>
      </c>
      <c r="P777" s="113" t="s">
        <v>6301</v>
      </c>
      <c r="Q777" s="113" t="s">
        <v>68</v>
      </c>
      <c r="R777" s="113"/>
      <c r="S777" s="113"/>
    </row>
    <row r="778" spans="1:19" x14ac:dyDescent="0.45">
      <c r="A778" s="113" t="s">
        <v>69</v>
      </c>
      <c r="B778" s="112">
        <v>1</v>
      </c>
      <c r="C778" s="113" t="s">
        <v>2607</v>
      </c>
      <c r="D778" s="50" t="s">
        <v>1922</v>
      </c>
      <c r="E778" s="113" t="s">
        <v>8497</v>
      </c>
      <c r="F778" s="113" t="s">
        <v>2146</v>
      </c>
      <c r="G778" s="50" t="s">
        <v>3030</v>
      </c>
      <c r="H778" s="50" t="s">
        <v>4766</v>
      </c>
      <c r="I778" s="113"/>
      <c r="J778" s="56" t="s">
        <v>7595</v>
      </c>
      <c r="K778" s="56"/>
      <c r="L778" s="99" t="s">
        <v>7575</v>
      </c>
      <c r="M778" s="169" t="s">
        <v>8702</v>
      </c>
      <c r="N778" s="99" t="s">
        <v>8704</v>
      </c>
      <c r="O778" s="99" t="s">
        <v>8707</v>
      </c>
      <c r="P778" s="113" t="s">
        <v>100</v>
      </c>
      <c r="Q778" s="113" t="s">
        <v>68</v>
      </c>
      <c r="R778" s="113"/>
      <c r="S778" s="113"/>
    </row>
    <row r="779" spans="1:19" x14ac:dyDescent="0.45">
      <c r="A779" s="113" t="s">
        <v>69</v>
      </c>
      <c r="B779" s="93">
        <v>2</v>
      </c>
      <c r="C779" s="54" t="s">
        <v>202</v>
      </c>
      <c r="D779" s="54" t="s">
        <v>1948</v>
      </c>
      <c r="E779" s="113" t="s">
        <v>8495</v>
      </c>
      <c r="F779" s="68" t="s">
        <v>7897</v>
      </c>
      <c r="G779" s="54" t="s">
        <v>492</v>
      </c>
      <c r="H779" s="54" t="s">
        <v>493</v>
      </c>
      <c r="I779" s="68" t="s">
        <v>2398</v>
      </c>
      <c r="J779" s="56" t="s">
        <v>7595</v>
      </c>
      <c r="K779" s="56"/>
      <c r="L779" s="54" t="s">
        <v>91</v>
      </c>
      <c r="M779" s="164" t="s">
        <v>8702</v>
      </c>
      <c r="N779" s="56" t="s">
        <v>8704</v>
      </c>
      <c r="O779" s="56" t="s">
        <v>8707</v>
      </c>
      <c r="P779" s="113" t="s">
        <v>91</v>
      </c>
      <c r="Q779" s="113" t="s">
        <v>68</v>
      </c>
      <c r="R779" s="113"/>
      <c r="S779" s="113"/>
    </row>
    <row r="780" spans="1:19" x14ac:dyDescent="0.45">
      <c r="A780" s="113" t="s">
        <v>69</v>
      </c>
      <c r="B780" s="93">
        <v>3</v>
      </c>
      <c r="C780" s="54" t="s">
        <v>212</v>
      </c>
      <c r="D780" s="54" t="s">
        <v>1968</v>
      </c>
      <c r="E780" s="50" t="s">
        <v>8563</v>
      </c>
      <c r="F780" s="68" t="s">
        <v>8137</v>
      </c>
      <c r="G780" s="54" t="s">
        <v>510</v>
      </c>
      <c r="H780" s="54" t="s">
        <v>511</v>
      </c>
      <c r="I780" s="68" t="s">
        <v>2406</v>
      </c>
      <c r="J780" s="56" t="s">
        <v>7595</v>
      </c>
      <c r="K780" s="56"/>
      <c r="L780" s="54" t="s">
        <v>91</v>
      </c>
      <c r="M780" s="164">
        <v>1</v>
      </c>
      <c r="N780" s="56" t="s">
        <v>8703</v>
      </c>
      <c r="O780" s="56" t="s">
        <v>8708</v>
      </c>
      <c r="P780" s="113" t="s">
        <v>91</v>
      </c>
      <c r="Q780" s="113" t="s">
        <v>68</v>
      </c>
      <c r="R780" s="113"/>
      <c r="S780" s="113"/>
    </row>
    <row r="781" spans="1:19" x14ac:dyDescent="0.45">
      <c r="A781" s="113" t="s">
        <v>69</v>
      </c>
      <c r="B781" s="93">
        <v>4</v>
      </c>
      <c r="C781" s="54" t="s">
        <v>213</v>
      </c>
      <c r="D781" s="54" t="s">
        <v>513</v>
      </c>
      <c r="E781" s="50" t="s">
        <v>8564</v>
      </c>
      <c r="F781" s="68" t="s">
        <v>7802</v>
      </c>
      <c r="G781" s="54" t="s">
        <v>512</v>
      </c>
      <c r="H781" s="54" t="s">
        <v>513</v>
      </c>
      <c r="I781" s="68" t="s">
        <v>2407</v>
      </c>
      <c r="J781" s="56" t="s">
        <v>7595</v>
      </c>
      <c r="K781" s="56"/>
      <c r="L781" s="54" t="s">
        <v>91</v>
      </c>
      <c r="M781" s="164">
        <v>1</v>
      </c>
      <c r="N781" s="56" t="s">
        <v>8703</v>
      </c>
      <c r="O781" s="56" t="s">
        <v>8708</v>
      </c>
      <c r="P781" s="113" t="s">
        <v>91</v>
      </c>
      <c r="Q781" s="113" t="s">
        <v>68</v>
      </c>
      <c r="R781" s="113"/>
      <c r="S781" s="113"/>
    </row>
    <row r="782" spans="1:19" x14ac:dyDescent="0.45">
      <c r="A782" s="113" t="s">
        <v>69</v>
      </c>
      <c r="B782" s="93">
        <v>5</v>
      </c>
      <c r="C782" s="54" t="s">
        <v>214</v>
      </c>
      <c r="D782" s="54" t="s">
        <v>6516</v>
      </c>
      <c r="E782" s="50" t="s">
        <v>8568</v>
      </c>
      <c r="F782" s="68" t="s">
        <v>8138</v>
      </c>
      <c r="G782" s="54" t="s">
        <v>514</v>
      </c>
      <c r="H782" s="54" t="s">
        <v>515</v>
      </c>
      <c r="I782" s="68" t="s">
        <v>2408</v>
      </c>
      <c r="J782" s="56" t="s">
        <v>3567</v>
      </c>
      <c r="K782" s="56" t="s">
        <v>7594</v>
      </c>
      <c r="L782" s="54" t="s">
        <v>91</v>
      </c>
      <c r="M782" s="164">
        <v>0</v>
      </c>
      <c r="N782" s="56" t="s">
        <v>8703</v>
      </c>
      <c r="O782" s="56" t="s">
        <v>8708</v>
      </c>
      <c r="P782" s="113" t="s">
        <v>92</v>
      </c>
      <c r="Q782" s="113" t="s">
        <v>68</v>
      </c>
      <c r="R782" s="113"/>
      <c r="S782" s="113"/>
    </row>
    <row r="783" spans="1:19" x14ac:dyDescent="0.45">
      <c r="A783" s="113" t="s">
        <v>69</v>
      </c>
      <c r="B783" s="93">
        <v>12</v>
      </c>
      <c r="C783" s="54" t="s">
        <v>215</v>
      </c>
      <c r="D783" s="54" t="s">
        <v>6514</v>
      </c>
      <c r="E783" s="50" t="s">
        <v>8565</v>
      </c>
      <c r="F783" s="68" t="s">
        <v>6514</v>
      </c>
      <c r="G783" s="54" t="s">
        <v>516</v>
      </c>
      <c r="H783" s="54" t="s">
        <v>517</v>
      </c>
      <c r="I783" s="68" t="s">
        <v>2409</v>
      </c>
      <c r="J783" s="56" t="s">
        <v>7595</v>
      </c>
      <c r="K783" s="56"/>
      <c r="L783" s="50" t="s">
        <v>7574</v>
      </c>
      <c r="M783" s="162">
        <v>0</v>
      </c>
      <c r="N783" s="50" t="s">
        <v>8703</v>
      </c>
      <c r="O783" s="50" t="s">
        <v>8708</v>
      </c>
      <c r="P783" s="113" t="s">
        <v>157</v>
      </c>
      <c r="Q783" s="113" t="s">
        <v>68</v>
      </c>
      <c r="R783" s="113"/>
      <c r="S783" s="113"/>
    </row>
    <row r="784" spans="1:19" x14ac:dyDescent="0.45">
      <c r="A784" s="113" t="s">
        <v>69</v>
      </c>
      <c r="B784" s="112">
        <v>13</v>
      </c>
      <c r="C784" s="113" t="s">
        <v>3973</v>
      </c>
      <c r="D784" s="50" t="s">
        <v>6512</v>
      </c>
      <c r="E784" s="50" t="s">
        <v>8569</v>
      </c>
      <c r="F784" s="111" t="s">
        <v>8139</v>
      </c>
      <c r="G784" s="50" t="s">
        <v>4779</v>
      </c>
      <c r="H784" s="50" t="s">
        <v>4780</v>
      </c>
      <c r="I784" s="113"/>
      <c r="J784" s="56" t="s">
        <v>7595</v>
      </c>
      <c r="K784" s="56"/>
      <c r="L784" s="50" t="s">
        <v>7574</v>
      </c>
      <c r="M784" s="162">
        <v>2</v>
      </c>
      <c r="N784" s="50" t="s">
        <v>8703</v>
      </c>
      <c r="O784" s="50" t="s">
        <v>8708</v>
      </c>
      <c r="P784" s="113" t="s">
        <v>157</v>
      </c>
      <c r="Q784" s="113" t="s">
        <v>68</v>
      </c>
      <c r="R784" s="113"/>
      <c r="S784" s="113"/>
    </row>
    <row r="785" spans="1:19" x14ac:dyDescent="0.45">
      <c r="A785" s="113" t="s">
        <v>69</v>
      </c>
      <c r="B785" s="93">
        <v>14</v>
      </c>
      <c r="C785" s="54" t="s">
        <v>216</v>
      </c>
      <c r="D785" s="54" t="s">
        <v>6515</v>
      </c>
      <c r="E785" s="50" t="s">
        <v>8570</v>
      </c>
      <c r="F785" s="68" t="s">
        <v>8140</v>
      </c>
      <c r="G785" s="54" t="s">
        <v>518</v>
      </c>
      <c r="H785" s="54" t="s">
        <v>519</v>
      </c>
      <c r="I785" s="68" t="s">
        <v>2410</v>
      </c>
      <c r="J785" s="56" t="s">
        <v>7595</v>
      </c>
      <c r="K785" s="56"/>
      <c r="L785" s="50" t="s">
        <v>7574</v>
      </c>
      <c r="M785" s="162">
        <v>0</v>
      </c>
      <c r="N785" s="50" t="s">
        <v>8703</v>
      </c>
      <c r="O785" s="50" t="s">
        <v>8708</v>
      </c>
      <c r="P785" s="113" t="s">
        <v>165</v>
      </c>
      <c r="Q785" s="113" t="s">
        <v>68</v>
      </c>
      <c r="R785" s="113"/>
      <c r="S785" s="113"/>
    </row>
    <row r="786" spans="1:19" x14ac:dyDescent="0.45">
      <c r="A786" s="113" t="s">
        <v>69</v>
      </c>
      <c r="B786" s="93">
        <v>15</v>
      </c>
      <c r="C786" s="54" t="s">
        <v>217</v>
      </c>
      <c r="D786" s="54" t="s">
        <v>1900</v>
      </c>
      <c r="E786" s="50" t="s">
        <v>8571</v>
      </c>
      <c r="F786" s="68" t="s">
        <v>8042</v>
      </c>
      <c r="G786" s="54" t="s">
        <v>520</v>
      </c>
      <c r="H786" s="54" t="s">
        <v>521</v>
      </c>
      <c r="I786" s="68" t="s">
        <v>2411</v>
      </c>
      <c r="J786" s="56" t="s">
        <v>7595</v>
      </c>
      <c r="K786" s="56"/>
      <c r="L786" s="50" t="s">
        <v>7574</v>
      </c>
      <c r="M786" s="162">
        <v>0</v>
      </c>
      <c r="N786" s="50" t="s">
        <v>8703</v>
      </c>
      <c r="O786" s="50" t="s">
        <v>8708</v>
      </c>
      <c r="P786" s="113" t="s">
        <v>211</v>
      </c>
      <c r="Q786" s="113" t="s">
        <v>68</v>
      </c>
      <c r="R786" s="113"/>
      <c r="S786" s="113"/>
    </row>
    <row r="787" spans="1:19" x14ac:dyDescent="0.45">
      <c r="A787" s="113" t="s">
        <v>69</v>
      </c>
      <c r="B787" s="93">
        <v>16</v>
      </c>
      <c r="C787" s="54" t="s">
        <v>218</v>
      </c>
      <c r="D787" s="55" t="s">
        <v>1969</v>
      </c>
      <c r="E787" s="50" t="s">
        <v>8572</v>
      </c>
      <c r="F787" s="68" t="s">
        <v>8041</v>
      </c>
      <c r="G787" s="54" t="s">
        <v>522</v>
      </c>
      <c r="H787" s="54" t="s">
        <v>523</v>
      </c>
      <c r="I787" s="68" t="s">
        <v>2412</v>
      </c>
      <c r="J787" s="56" t="s">
        <v>7595</v>
      </c>
      <c r="K787" s="56"/>
      <c r="L787" s="54" t="s">
        <v>7575</v>
      </c>
      <c r="M787" s="164">
        <v>2</v>
      </c>
      <c r="N787" s="56" t="s">
        <v>8703</v>
      </c>
      <c r="O787" s="56" t="s">
        <v>8708</v>
      </c>
      <c r="P787" s="113" t="s">
        <v>100</v>
      </c>
      <c r="Q787" s="113" t="s">
        <v>68</v>
      </c>
      <c r="R787" s="113"/>
      <c r="S787" s="113"/>
    </row>
    <row r="788" spans="1:19" x14ac:dyDescent="0.45">
      <c r="A788" s="113" t="s">
        <v>69</v>
      </c>
      <c r="B788" s="112">
        <v>17</v>
      </c>
      <c r="C788" s="113" t="s">
        <v>3977</v>
      </c>
      <c r="D788" s="50" t="s">
        <v>6502</v>
      </c>
      <c r="E788" s="50" t="s">
        <v>8573</v>
      </c>
      <c r="F788" s="111" t="s">
        <v>8141</v>
      </c>
      <c r="G788" s="50" t="s">
        <v>4787</v>
      </c>
      <c r="H788" s="50" t="s">
        <v>4788</v>
      </c>
      <c r="I788" s="113"/>
      <c r="J788" s="56" t="s">
        <v>7595</v>
      </c>
      <c r="K788" s="56"/>
      <c r="L788" s="113" t="s">
        <v>91</v>
      </c>
      <c r="M788" s="114">
        <v>1</v>
      </c>
      <c r="N788" s="113" t="s">
        <v>8703</v>
      </c>
      <c r="O788" s="113" t="s">
        <v>8708</v>
      </c>
      <c r="P788" s="113" t="s">
        <v>92</v>
      </c>
      <c r="Q788" s="113" t="s">
        <v>68</v>
      </c>
      <c r="R788" s="113"/>
      <c r="S788" s="113"/>
    </row>
    <row r="789" spans="1:19" x14ac:dyDescent="0.45">
      <c r="A789" s="113" t="s">
        <v>69</v>
      </c>
      <c r="B789" s="112">
        <v>18</v>
      </c>
      <c r="C789" s="113" t="s">
        <v>3978</v>
      </c>
      <c r="D789" s="50" t="s">
        <v>6501</v>
      </c>
      <c r="E789" s="50" t="s">
        <v>8574</v>
      </c>
      <c r="F789" s="111" t="s">
        <v>8142</v>
      </c>
      <c r="G789" s="50" t="s">
        <v>4789</v>
      </c>
      <c r="H789" s="50" t="s">
        <v>4790</v>
      </c>
      <c r="I789" s="113"/>
      <c r="J789" s="56" t="s">
        <v>7595</v>
      </c>
      <c r="K789" s="56"/>
      <c r="L789" s="50" t="s">
        <v>7574</v>
      </c>
      <c r="M789" s="162">
        <v>0</v>
      </c>
      <c r="N789" s="50" t="s">
        <v>8703</v>
      </c>
      <c r="O789" s="50" t="s">
        <v>8708</v>
      </c>
      <c r="P789" s="113" t="s">
        <v>266</v>
      </c>
      <c r="Q789" s="113" t="s">
        <v>68</v>
      </c>
      <c r="R789" s="113"/>
      <c r="S789" s="113"/>
    </row>
    <row r="790" spans="1:19" x14ac:dyDescent="0.45">
      <c r="A790" s="113" t="s">
        <v>69</v>
      </c>
      <c r="B790" s="93">
        <v>19</v>
      </c>
      <c r="C790" s="54" t="s">
        <v>219</v>
      </c>
      <c r="D790" s="54" t="s">
        <v>1901</v>
      </c>
      <c r="E790" s="50" t="s">
        <v>8566</v>
      </c>
      <c r="F790" s="68" t="s">
        <v>2233</v>
      </c>
      <c r="G790" s="54" t="s">
        <v>524</v>
      </c>
      <c r="H790" s="54" t="s">
        <v>525</v>
      </c>
      <c r="I790" s="68" t="s">
        <v>2413</v>
      </c>
      <c r="J790" s="56" t="s">
        <v>7595</v>
      </c>
      <c r="K790" s="56"/>
      <c r="L790" s="50" t="s">
        <v>7574</v>
      </c>
      <c r="M790" s="162">
        <v>0</v>
      </c>
      <c r="N790" s="50" t="s">
        <v>8703</v>
      </c>
      <c r="O790" s="50" t="s">
        <v>8708</v>
      </c>
      <c r="P790" s="113" t="s">
        <v>100</v>
      </c>
      <c r="Q790" s="113" t="s">
        <v>68</v>
      </c>
      <c r="R790" s="113"/>
      <c r="S790" s="113"/>
    </row>
    <row r="791" spans="1:19" x14ac:dyDescent="0.45">
      <c r="A791" s="113" t="s">
        <v>69</v>
      </c>
      <c r="B791" s="112">
        <v>20</v>
      </c>
      <c r="C791" s="113" t="s">
        <v>3979</v>
      </c>
      <c r="D791" s="50" t="s">
        <v>6508</v>
      </c>
      <c r="E791" s="50" t="s">
        <v>8575</v>
      </c>
      <c r="F791" s="111" t="s">
        <v>8043</v>
      </c>
      <c r="G791" s="50" t="s">
        <v>4791</v>
      </c>
      <c r="H791" s="50" t="s">
        <v>4792</v>
      </c>
      <c r="I791" s="113"/>
      <c r="J791" s="56" t="s">
        <v>3426</v>
      </c>
      <c r="K791" s="56" t="s">
        <v>7594</v>
      </c>
      <c r="L791" s="113" t="s">
        <v>91</v>
      </c>
      <c r="M791" s="114">
        <v>0</v>
      </c>
      <c r="N791" s="113" t="s">
        <v>8703</v>
      </c>
      <c r="O791" s="113" t="s">
        <v>8708</v>
      </c>
      <c r="P791" s="113" t="s">
        <v>92</v>
      </c>
      <c r="Q791" s="113" t="s">
        <v>68</v>
      </c>
      <c r="R791" s="113"/>
      <c r="S791" s="113"/>
    </row>
    <row r="792" spans="1:19" x14ac:dyDescent="0.45">
      <c r="A792" s="113" t="s">
        <v>69</v>
      </c>
      <c r="B792" s="112">
        <v>21</v>
      </c>
      <c r="C792" s="113" t="s">
        <v>3980</v>
      </c>
      <c r="D792" s="50" t="s">
        <v>6505</v>
      </c>
      <c r="E792" s="50" t="s">
        <v>8576</v>
      </c>
      <c r="F792" s="111" t="s">
        <v>8143</v>
      </c>
      <c r="G792" s="50" t="s">
        <v>4793</v>
      </c>
      <c r="H792" s="50" t="s">
        <v>4794</v>
      </c>
      <c r="I792" s="113"/>
      <c r="J792" s="56" t="s">
        <v>3427</v>
      </c>
      <c r="K792" s="56" t="s">
        <v>7594</v>
      </c>
      <c r="L792" s="113" t="s">
        <v>91</v>
      </c>
      <c r="M792" s="114">
        <v>0</v>
      </c>
      <c r="N792" s="113" t="s">
        <v>8703</v>
      </c>
      <c r="O792" s="113" t="s">
        <v>8708</v>
      </c>
      <c r="P792" s="113" t="s">
        <v>92</v>
      </c>
      <c r="Q792" s="113" t="s">
        <v>68</v>
      </c>
      <c r="R792" s="113"/>
      <c r="S792" s="113"/>
    </row>
    <row r="793" spans="1:19" x14ac:dyDescent="0.45">
      <c r="A793" s="113" t="s">
        <v>69</v>
      </c>
      <c r="B793" s="112">
        <v>22</v>
      </c>
      <c r="C793" s="113" t="s">
        <v>3981</v>
      </c>
      <c r="D793" s="50" t="s">
        <v>6504</v>
      </c>
      <c r="E793" s="50" t="s">
        <v>8577</v>
      </c>
      <c r="F793" s="111" t="s">
        <v>8144</v>
      </c>
      <c r="G793" s="50" t="s">
        <v>4795</v>
      </c>
      <c r="H793" s="50" t="s">
        <v>4796</v>
      </c>
      <c r="I793" s="113"/>
      <c r="J793" s="56" t="s">
        <v>3428</v>
      </c>
      <c r="K793" s="56" t="s">
        <v>7594</v>
      </c>
      <c r="L793" s="113" t="s">
        <v>91</v>
      </c>
      <c r="M793" s="114">
        <v>0</v>
      </c>
      <c r="N793" s="113" t="s">
        <v>8703</v>
      </c>
      <c r="O793" s="113" t="s">
        <v>8708</v>
      </c>
      <c r="P793" s="113" t="s">
        <v>92</v>
      </c>
      <c r="Q793" s="113" t="s">
        <v>68</v>
      </c>
      <c r="R793" s="113"/>
      <c r="S793" s="113"/>
    </row>
    <row r="794" spans="1:19" x14ac:dyDescent="0.45">
      <c r="A794" s="113" t="s">
        <v>69</v>
      </c>
      <c r="B794" s="112">
        <v>44</v>
      </c>
      <c r="C794" s="113" t="s">
        <v>3974</v>
      </c>
      <c r="D794" s="50" t="s">
        <v>6511</v>
      </c>
      <c r="E794" s="50" t="s">
        <v>8578</v>
      </c>
      <c r="F794" s="111" t="s">
        <v>8145</v>
      </c>
      <c r="G794" s="50" t="s">
        <v>4781</v>
      </c>
      <c r="H794" s="50" t="s">
        <v>4782</v>
      </c>
      <c r="I794" s="113"/>
      <c r="J794" s="56" t="s">
        <v>7595</v>
      </c>
      <c r="K794" s="56"/>
      <c r="L794" s="50" t="s">
        <v>7574</v>
      </c>
      <c r="M794" s="162">
        <v>0</v>
      </c>
      <c r="N794" s="50" t="s">
        <v>8703</v>
      </c>
      <c r="O794" s="50" t="s">
        <v>8708</v>
      </c>
      <c r="P794" s="113" t="s">
        <v>156</v>
      </c>
      <c r="Q794" s="113" t="s">
        <v>68</v>
      </c>
      <c r="R794" s="113"/>
      <c r="S794" s="113"/>
    </row>
    <row r="795" spans="1:19" x14ac:dyDescent="0.45">
      <c r="A795" s="113" t="s">
        <v>69</v>
      </c>
      <c r="B795" s="93">
        <v>44</v>
      </c>
      <c r="C795" s="54" t="s">
        <v>220</v>
      </c>
      <c r="D795" s="54" t="s">
        <v>6517</v>
      </c>
      <c r="E795" s="50" t="s">
        <v>8579</v>
      </c>
      <c r="F795" s="68" t="s">
        <v>8146</v>
      </c>
      <c r="G795" s="54" t="s">
        <v>526</v>
      </c>
      <c r="H795" s="54" t="s">
        <v>527</v>
      </c>
      <c r="I795" s="68" t="s">
        <v>2161</v>
      </c>
      <c r="J795" s="56" t="s">
        <v>3418</v>
      </c>
      <c r="K795" s="56" t="s">
        <v>7594</v>
      </c>
      <c r="L795" s="54" t="s">
        <v>91</v>
      </c>
      <c r="M795" s="164">
        <v>0</v>
      </c>
      <c r="N795" s="56" t="s">
        <v>8703</v>
      </c>
      <c r="O795" s="56" t="s">
        <v>8708</v>
      </c>
      <c r="P795" s="113" t="s">
        <v>92</v>
      </c>
      <c r="Q795" s="113" t="s">
        <v>68</v>
      </c>
      <c r="R795" s="113"/>
      <c r="S795" s="113"/>
    </row>
    <row r="796" spans="1:19" x14ac:dyDescent="0.45">
      <c r="A796" s="113" t="s">
        <v>69</v>
      </c>
      <c r="B796" s="112">
        <v>45</v>
      </c>
      <c r="C796" s="113" t="s">
        <v>3982</v>
      </c>
      <c r="D796" s="50" t="s">
        <v>6513</v>
      </c>
      <c r="E796" s="50" t="s">
        <v>8567</v>
      </c>
      <c r="F796" s="111" t="s">
        <v>8147</v>
      </c>
      <c r="G796" s="50" t="s">
        <v>4797</v>
      </c>
      <c r="H796" s="50" t="s">
        <v>4798</v>
      </c>
      <c r="I796" s="113"/>
      <c r="J796" s="56" t="s">
        <v>7595</v>
      </c>
      <c r="K796" s="56"/>
      <c r="L796" s="50" t="s">
        <v>7574</v>
      </c>
      <c r="M796" s="162">
        <v>0</v>
      </c>
      <c r="N796" s="50" t="s">
        <v>8703</v>
      </c>
      <c r="O796" s="50" t="s">
        <v>8708</v>
      </c>
      <c r="P796" s="113" t="s">
        <v>100</v>
      </c>
      <c r="Q796" s="113" t="s">
        <v>68</v>
      </c>
      <c r="R796" s="113"/>
      <c r="S796" s="113"/>
    </row>
    <row r="797" spans="1:19" x14ac:dyDescent="0.45">
      <c r="A797" s="113" t="s">
        <v>69</v>
      </c>
      <c r="B797" s="112">
        <v>46</v>
      </c>
      <c r="C797" s="113" t="s">
        <v>3984</v>
      </c>
      <c r="D797" s="50" t="s">
        <v>6519</v>
      </c>
      <c r="E797" s="50" t="s">
        <v>8580</v>
      </c>
      <c r="F797" s="111" t="s">
        <v>8148</v>
      </c>
      <c r="G797" s="50" t="s">
        <v>4801</v>
      </c>
      <c r="H797" s="50" t="s">
        <v>4802</v>
      </c>
      <c r="I797" s="113"/>
      <c r="J797" s="56" t="s">
        <v>7595</v>
      </c>
      <c r="K797" s="56"/>
      <c r="L797" s="50" t="s">
        <v>7574</v>
      </c>
      <c r="M797" s="162">
        <v>0</v>
      </c>
      <c r="N797" s="50" t="s">
        <v>8703</v>
      </c>
      <c r="O797" s="50" t="s">
        <v>8708</v>
      </c>
      <c r="P797" s="113" t="s">
        <v>100</v>
      </c>
      <c r="Q797" s="113" t="s">
        <v>68</v>
      </c>
      <c r="R797" s="113"/>
      <c r="S797" s="113"/>
    </row>
    <row r="798" spans="1:19" x14ac:dyDescent="0.45">
      <c r="A798" s="113" t="s">
        <v>69</v>
      </c>
      <c r="B798" s="112">
        <v>46</v>
      </c>
      <c r="C798" s="113" t="s">
        <v>3983</v>
      </c>
      <c r="D798" s="50" t="s">
        <v>6518</v>
      </c>
      <c r="E798" s="50" t="s">
        <v>8581</v>
      </c>
      <c r="F798" s="111" t="s">
        <v>8149</v>
      </c>
      <c r="G798" s="50" t="s">
        <v>4799</v>
      </c>
      <c r="H798" s="50" t="s">
        <v>4800</v>
      </c>
      <c r="I798" s="113"/>
      <c r="J798" s="56" t="s">
        <v>7595</v>
      </c>
      <c r="K798" s="56"/>
      <c r="L798" s="50" t="s">
        <v>7574</v>
      </c>
      <c r="M798" s="162">
        <v>0</v>
      </c>
      <c r="N798" s="50" t="s">
        <v>8703</v>
      </c>
      <c r="O798" s="50" t="s">
        <v>8708</v>
      </c>
      <c r="P798" s="113" t="s">
        <v>100</v>
      </c>
      <c r="Q798" s="113" t="s">
        <v>68</v>
      </c>
      <c r="R798" s="113"/>
      <c r="S798" s="113"/>
    </row>
    <row r="799" spans="1:19" x14ac:dyDescent="0.45">
      <c r="A799" s="113" t="s">
        <v>69</v>
      </c>
      <c r="B799" s="112">
        <v>47</v>
      </c>
      <c r="C799" s="113" t="s">
        <v>3985</v>
      </c>
      <c r="D799" s="50" t="s">
        <v>4804</v>
      </c>
      <c r="E799" s="50" t="s">
        <v>8582</v>
      </c>
      <c r="F799" s="111" t="s">
        <v>8150</v>
      </c>
      <c r="G799" s="50" t="s">
        <v>4803</v>
      </c>
      <c r="H799" s="50" t="s">
        <v>4804</v>
      </c>
      <c r="I799" s="113"/>
      <c r="J799" s="56" t="s">
        <v>7595</v>
      </c>
      <c r="K799" s="56"/>
      <c r="L799" s="50" t="s">
        <v>7574</v>
      </c>
      <c r="M799" s="162">
        <v>0</v>
      </c>
      <c r="N799" s="50" t="s">
        <v>8703</v>
      </c>
      <c r="O799" s="50" t="s">
        <v>8708</v>
      </c>
      <c r="P799" s="113" t="s">
        <v>100</v>
      </c>
      <c r="Q799" s="113" t="s">
        <v>68</v>
      </c>
      <c r="R799" s="113"/>
      <c r="S799" s="113"/>
    </row>
    <row r="800" spans="1:19" x14ac:dyDescent="0.45">
      <c r="A800" s="113" t="s">
        <v>69</v>
      </c>
      <c r="B800" s="112">
        <v>47</v>
      </c>
      <c r="C800" s="113" t="s">
        <v>3975</v>
      </c>
      <c r="D800" s="50" t="s">
        <v>6520</v>
      </c>
      <c r="E800" s="50" t="s">
        <v>8583</v>
      </c>
      <c r="F800" s="111" t="s">
        <v>8151</v>
      </c>
      <c r="G800" s="50" t="s">
        <v>4783</v>
      </c>
      <c r="H800" s="50" t="s">
        <v>4784</v>
      </c>
      <c r="I800" s="113"/>
      <c r="J800" s="56" t="s">
        <v>7595</v>
      </c>
      <c r="K800" s="56"/>
      <c r="L800" s="50" t="s">
        <v>7574</v>
      </c>
      <c r="M800" s="162">
        <v>0</v>
      </c>
      <c r="N800" s="50" t="s">
        <v>8703</v>
      </c>
      <c r="O800" s="50" t="s">
        <v>8708</v>
      </c>
      <c r="P800" s="113" t="s">
        <v>165</v>
      </c>
      <c r="Q800" s="113" t="s">
        <v>68</v>
      </c>
      <c r="R800" s="113"/>
      <c r="S800" s="113"/>
    </row>
    <row r="801" spans="1:19" x14ac:dyDescent="0.45">
      <c r="A801" s="113" t="s">
        <v>69</v>
      </c>
      <c r="B801" s="112">
        <v>47</v>
      </c>
      <c r="C801" s="113" t="s">
        <v>3976</v>
      </c>
      <c r="D801" s="50" t="s">
        <v>6521</v>
      </c>
      <c r="E801" s="50" t="s">
        <v>8584</v>
      </c>
      <c r="F801" s="111" t="s">
        <v>8152</v>
      </c>
      <c r="G801" s="50" t="s">
        <v>4785</v>
      </c>
      <c r="H801" s="50" t="s">
        <v>4786</v>
      </c>
      <c r="I801" s="113"/>
      <c r="J801" s="56" t="s">
        <v>7595</v>
      </c>
      <c r="K801" s="56"/>
      <c r="L801" s="50" t="s">
        <v>7574</v>
      </c>
      <c r="M801" s="162">
        <v>0</v>
      </c>
      <c r="N801" s="50" t="s">
        <v>8703</v>
      </c>
      <c r="O801" s="50" t="s">
        <v>8708</v>
      </c>
      <c r="P801" s="113" t="s">
        <v>165</v>
      </c>
      <c r="Q801" s="113" t="s">
        <v>68</v>
      </c>
      <c r="R801" s="113"/>
      <c r="S801" s="113"/>
    </row>
    <row r="802" spans="1:19" x14ac:dyDescent="0.45">
      <c r="A802" s="113" t="s">
        <v>69</v>
      </c>
      <c r="B802" s="112">
        <v>48</v>
      </c>
      <c r="C802" s="113" t="s">
        <v>3986</v>
      </c>
      <c r="D802" s="50" t="s">
        <v>4806</v>
      </c>
      <c r="E802" s="50" t="s">
        <v>8585</v>
      </c>
      <c r="F802" s="111" t="s">
        <v>8153</v>
      </c>
      <c r="G802" s="50" t="s">
        <v>4805</v>
      </c>
      <c r="H802" s="50" t="s">
        <v>4806</v>
      </c>
      <c r="I802" s="113"/>
      <c r="J802" s="56" t="s">
        <v>7595</v>
      </c>
      <c r="K802" s="56"/>
      <c r="L802" s="50" t="s">
        <v>7574</v>
      </c>
      <c r="M802" s="162">
        <v>0</v>
      </c>
      <c r="N802" s="50" t="s">
        <v>8703</v>
      </c>
      <c r="O802" s="50" t="s">
        <v>8708</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7595</v>
      </c>
      <c r="K803" s="56"/>
      <c r="L803" s="113" t="s">
        <v>91</v>
      </c>
      <c r="M803" s="114">
        <v>0</v>
      </c>
      <c r="N803" s="113" t="s">
        <v>8703</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7595</v>
      </c>
      <c r="K804" s="56"/>
      <c r="L804" s="113" t="s">
        <v>91</v>
      </c>
      <c r="M804" s="114">
        <v>0</v>
      </c>
      <c r="N804" s="113" t="s">
        <v>8703</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7595</v>
      </c>
      <c r="K805" s="56"/>
      <c r="L805" s="54" t="s">
        <v>7575</v>
      </c>
      <c r="M805" s="164" t="s">
        <v>8702</v>
      </c>
      <c r="N805" s="56" t="s">
        <v>8703</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7595</v>
      </c>
      <c r="K806" s="56"/>
      <c r="L806" s="113" t="s">
        <v>91</v>
      </c>
      <c r="M806" s="114">
        <v>0</v>
      </c>
      <c r="N806" s="113" t="s">
        <v>8703</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7595</v>
      </c>
      <c r="K807" s="56"/>
      <c r="L807" s="113" t="s">
        <v>91</v>
      </c>
      <c r="M807" s="114">
        <v>0</v>
      </c>
      <c r="N807" s="113" t="s">
        <v>8703</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7595</v>
      </c>
      <c r="K808" s="56"/>
      <c r="L808" s="113" t="s">
        <v>91</v>
      </c>
      <c r="M808" s="114">
        <v>0</v>
      </c>
      <c r="N808" s="113" t="s">
        <v>8703</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7595</v>
      </c>
      <c r="K809" s="56"/>
      <c r="L809" s="54" t="s">
        <v>7575</v>
      </c>
      <c r="M809" s="164" t="s">
        <v>8702</v>
      </c>
      <c r="N809" s="56" t="s">
        <v>8704</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7595</v>
      </c>
      <c r="K810" s="56"/>
      <c r="L810" s="54" t="s">
        <v>7575</v>
      </c>
      <c r="M810" s="164">
        <v>0</v>
      </c>
      <c r="N810" s="56" t="s">
        <v>8703</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7595</v>
      </c>
      <c r="K811" s="56"/>
      <c r="L811" s="113" t="s">
        <v>91</v>
      </c>
      <c r="M811" s="114">
        <v>0</v>
      </c>
      <c r="N811" s="113" t="s">
        <v>8703</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7595</v>
      </c>
      <c r="K812" s="56"/>
      <c r="L812" s="113" t="s">
        <v>91</v>
      </c>
      <c r="M812" s="114">
        <v>0</v>
      </c>
      <c r="N812" s="113" t="s">
        <v>8703</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7595</v>
      </c>
      <c r="K813" s="56"/>
      <c r="L813" s="113" t="s">
        <v>91</v>
      </c>
      <c r="M813" s="114">
        <v>0</v>
      </c>
      <c r="N813" s="113" t="s">
        <v>8703</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7595</v>
      </c>
      <c r="K814" s="56"/>
      <c r="L814" s="54" t="s">
        <v>7575</v>
      </c>
      <c r="M814" s="164" t="s">
        <v>8702</v>
      </c>
      <c r="N814" s="56" t="s">
        <v>8704</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7595</v>
      </c>
      <c r="K815" s="56"/>
      <c r="L815" s="113" t="s">
        <v>91</v>
      </c>
      <c r="M815" s="114">
        <v>0</v>
      </c>
      <c r="N815" s="113" t="s">
        <v>8703</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7595</v>
      </c>
      <c r="K816" s="56"/>
      <c r="L816" s="113" t="s">
        <v>91</v>
      </c>
      <c r="M816" s="114">
        <v>0</v>
      </c>
      <c r="N816" s="113" t="s">
        <v>8703</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7595</v>
      </c>
      <c r="K817" s="56"/>
      <c r="L817" s="113" t="s">
        <v>91</v>
      </c>
      <c r="M817" s="114">
        <v>0</v>
      </c>
      <c r="N817" s="113" t="s">
        <v>8703</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7595</v>
      </c>
      <c r="K818" s="56"/>
      <c r="L818" s="113" t="s">
        <v>91</v>
      </c>
      <c r="M818" s="114">
        <v>0</v>
      </c>
      <c r="N818" s="113" t="s">
        <v>8703</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7595</v>
      </c>
      <c r="K819" s="56"/>
      <c r="L819" s="113" t="s">
        <v>91</v>
      </c>
      <c r="M819" s="114">
        <v>0</v>
      </c>
      <c r="N819" s="113" t="s">
        <v>8703</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7595</v>
      </c>
      <c r="K820" s="56"/>
      <c r="L820" s="113" t="s">
        <v>153</v>
      </c>
      <c r="M820" s="114">
        <v>0</v>
      </c>
      <c r="N820" s="113" t="s">
        <v>8703</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7595</v>
      </c>
      <c r="K821" s="56"/>
      <c r="L821" s="113" t="s">
        <v>153</v>
      </c>
      <c r="M821" s="114">
        <v>0</v>
      </c>
      <c r="N821" s="113" t="s">
        <v>8703</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7595</v>
      </c>
      <c r="K822" s="56"/>
      <c r="L822" s="113" t="s">
        <v>91</v>
      </c>
      <c r="M822" s="114">
        <v>0</v>
      </c>
      <c r="N822" s="113" t="s">
        <v>8703</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7595</v>
      </c>
      <c r="K823" s="56"/>
      <c r="L823" s="113" t="s">
        <v>91</v>
      </c>
      <c r="M823" s="114">
        <v>0</v>
      </c>
      <c r="N823" s="113" t="s">
        <v>8703</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7595</v>
      </c>
      <c r="K824" s="56"/>
      <c r="L824" s="113" t="s">
        <v>91</v>
      </c>
      <c r="M824" s="114">
        <v>0</v>
      </c>
      <c r="N824" s="113" t="s">
        <v>8703</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7595</v>
      </c>
      <c r="K825" s="56"/>
      <c r="L825" s="113" t="s">
        <v>91</v>
      </c>
      <c r="M825" s="114">
        <v>0</v>
      </c>
      <c r="N825" s="113" t="s">
        <v>8703</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7595</v>
      </c>
      <c r="K826" s="56"/>
      <c r="L826" s="113" t="s">
        <v>91</v>
      </c>
      <c r="M826" s="114">
        <v>0</v>
      </c>
      <c r="N826" s="113" t="s">
        <v>8703</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5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5"/>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5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5"/>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5"/>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x14ac:dyDescent="0.45">
      <c r="A870" s="113" t="s">
        <v>53</v>
      </c>
      <c r="B870" s="76">
        <v>-99</v>
      </c>
      <c r="C870" s="54" t="s">
        <v>6685</v>
      </c>
      <c r="D870" s="54" t="s">
        <v>1923</v>
      </c>
      <c r="E870" s="50"/>
      <c r="F870" s="54" t="s">
        <v>7851</v>
      </c>
      <c r="G870" s="54" t="s">
        <v>277</v>
      </c>
      <c r="H870" s="54" t="s">
        <v>292</v>
      </c>
      <c r="I870" s="54" t="s">
        <v>2311</v>
      </c>
      <c r="J870" s="56" t="s">
        <v>7595</v>
      </c>
      <c r="K870" s="56"/>
      <c r="L870" s="113" t="s">
        <v>7575</v>
      </c>
      <c r="M870" s="114" t="s">
        <v>8702</v>
      </c>
      <c r="N870" s="113" t="s">
        <v>8704</v>
      </c>
      <c r="O870" s="113"/>
      <c r="P870" s="113" t="s">
        <v>100</v>
      </c>
      <c r="Q870" s="113" t="s">
        <v>54</v>
      </c>
      <c r="R870" s="113" t="s">
        <v>8711</v>
      </c>
      <c r="S870" s="113"/>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10" t="s">
        <v>6726</v>
      </c>
      <c r="H884" s="50" t="s">
        <v>6727</v>
      </c>
      <c r="I884" s="55" t="s">
        <v>2311</v>
      </c>
      <c r="J884" s="57" t="s">
        <v>7595</v>
      </c>
      <c r="K884" s="57"/>
      <c r="L884" s="55" t="s">
        <v>91</v>
      </c>
      <c r="M884" s="167" t="s">
        <v>8702</v>
      </c>
      <c r="N884" s="57" t="s">
        <v>8704</v>
      </c>
      <c r="O884" s="57" t="s">
        <v>8707</v>
      </c>
      <c r="P884" s="121" t="s">
        <v>91</v>
      </c>
      <c r="Q884" s="121" t="s">
        <v>54</v>
      </c>
      <c r="R884" s="121"/>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5"/>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5"/>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5"/>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3"/>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5"/>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5"/>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5"/>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3"/>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5"/>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5"/>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5"/>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13"/>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5"/>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5"/>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5"/>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5"/>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5"/>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5"/>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3"/>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5"/>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5"/>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5"/>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5"/>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5"/>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3"/>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5"/>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77</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77</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77</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77</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77</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77</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77</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77</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77</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21"/>
    </row>
    <row r="1420" spans="1:19" x14ac:dyDescent="0.45">
      <c r="A1420" s="113" t="s">
        <v>77</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77</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77</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77</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77</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77</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77</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77</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77</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77</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77</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77</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77</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77</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77</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77</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77</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77</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77</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77</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77</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77</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73</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73</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73</v>
      </c>
      <c r="B1445" s="112">
        <v>-99</v>
      </c>
      <c r="C1445" s="113" t="s">
        <v>4110</v>
      </c>
      <c r="D1445" s="50"/>
      <c r="E1445" s="113"/>
      <c r="F1445" s="113"/>
      <c r="G1445" s="113" t="s">
        <v>5047</v>
      </c>
      <c r="H1445" s="113" t="s">
        <v>5048</v>
      </c>
      <c r="I1445" s="113"/>
      <c r="J1445" s="56" t="s">
        <v>7595</v>
      </c>
      <c r="K1445" s="56"/>
      <c r="L1445" s="50" t="s">
        <v>7574</v>
      </c>
      <c r="M1445" s="162">
        <v>0</v>
      </c>
      <c r="N1445" s="50" t="s">
        <v>8706</v>
      </c>
      <c r="O1445" s="50"/>
      <c r="P1445" s="113" t="s">
        <v>235</v>
      </c>
      <c r="Q1445" s="113" t="s">
        <v>74</v>
      </c>
      <c r="R1445" s="113" t="s">
        <v>7775</v>
      </c>
      <c r="S1445" s="113"/>
    </row>
    <row r="1446" spans="1:19" x14ac:dyDescent="0.45">
      <c r="A1446" s="113" t="s">
        <v>73</v>
      </c>
      <c r="B1446" s="112">
        <v>-99</v>
      </c>
      <c r="C1446" s="113" t="s">
        <v>4058</v>
      </c>
      <c r="D1446" s="50" t="s">
        <v>6572</v>
      </c>
      <c r="E1446" s="113"/>
      <c r="F1446" s="111" t="s">
        <v>8213</v>
      </c>
      <c r="G1446" s="113" t="s">
        <v>4943</v>
      </c>
      <c r="H1446" s="113" t="s">
        <v>4944</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73</v>
      </c>
      <c r="B1447" s="112">
        <v>-99</v>
      </c>
      <c r="C1447" s="113" t="s">
        <v>4109</v>
      </c>
      <c r="D1447" s="50"/>
      <c r="E1447" s="113"/>
      <c r="F1447" s="113"/>
      <c r="G1447" s="113" t="s">
        <v>5045</v>
      </c>
      <c r="H1447" s="113" t="s">
        <v>5046</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73</v>
      </c>
      <c r="B1448" s="112">
        <v>-99</v>
      </c>
      <c r="C1448" s="113" t="s">
        <v>4059</v>
      </c>
      <c r="D1448" s="50" t="s">
        <v>6573</v>
      </c>
      <c r="E1448" s="113"/>
      <c r="F1448" s="111" t="s">
        <v>8214</v>
      </c>
      <c r="G1448" s="113" t="s">
        <v>4945</v>
      </c>
      <c r="H1448" s="113" t="s">
        <v>4946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73</v>
      </c>
      <c r="B1449" s="112">
        <v>-99</v>
      </c>
      <c r="C1449" s="121" t="s">
        <v>4084</v>
      </c>
      <c r="D1449" s="50"/>
      <c r="E1449" s="113"/>
      <c r="F1449" s="113" t="s">
        <v>8223</v>
      </c>
      <c r="G1449" s="113" t="s">
        <v>4995</v>
      </c>
      <c r="H1449" s="113" t="s">
        <v>4996</v>
      </c>
      <c r="I1449" s="113"/>
      <c r="J1449" s="56" t="s">
        <v>7595</v>
      </c>
      <c r="K1449" s="56"/>
      <c r="L1449" s="121" t="s">
        <v>7575</v>
      </c>
      <c r="M1449" s="144">
        <v>0</v>
      </c>
      <c r="N1449" s="121" t="s">
        <v>8703</v>
      </c>
      <c r="O1449" s="121"/>
      <c r="P1449" s="113" t="s">
        <v>100</v>
      </c>
      <c r="Q1449" s="113" t="s">
        <v>74</v>
      </c>
      <c r="R1449" s="113"/>
      <c r="S1449" s="113"/>
    </row>
    <row r="1450" spans="1:19" x14ac:dyDescent="0.45">
      <c r="A1450" s="113" t="s">
        <v>73</v>
      </c>
      <c r="B1450" s="112">
        <v>-99</v>
      </c>
      <c r="C1450" s="121" t="s">
        <v>4085</v>
      </c>
      <c r="D1450" s="113" t="s">
        <v>4998</v>
      </c>
      <c r="E1450" s="113"/>
      <c r="F1450" s="111" t="s">
        <v>8224</v>
      </c>
      <c r="G1450" s="113" t="s">
        <v>4997</v>
      </c>
      <c r="H1450" s="113" t="s">
        <v>4998</v>
      </c>
      <c r="I1450" s="113"/>
      <c r="J1450" s="56" t="s">
        <v>7595</v>
      </c>
      <c r="K1450" s="56"/>
      <c r="L1450" s="113" t="s">
        <v>7574</v>
      </c>
      <c r="M1450" s="114">
        <v>0</v>
      </c>
      <c r="N1450" s="113" t="s">
        <v>8703</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7595</v>
      </c>
      <c r="K1451" s="56"/>
      <c r="L1451" s="50" t="s">
        <v>7574</v>
      </c>
      <c r="M1451" s="162">
        <v>0</v>
      </c>
      <c r="N1451" s="50" t="s">
        <v>8706</v>
      </c>
      <c r="O1451" s="50"/>
      <c r="P1451" s="113" t="s">
        <v>6315</v>
      </c>
      <c r="Q1451" s="113" t="s">
        <v>74</v>
      </c>
      <c r="R1451" s="113" t="s">
        <v>7775</v>
      </c>
      <c r="S1451" s="113"/>
    </row>
    <row r="1452" spans="1:19" x14ac:dyDescent="0.45">
      <c r="A1452" s="113" t="s">
        <v>73</v>
      </c>
      <c r="B1452" s="112">
        <v>-99</v>
      </c>
      <c r="C1452" s="113" t="s">
        <v>4083</v>
      </c>
      <c r="D1452" s="50" t="s">
        <v>6579</v>
      </c>
      <c r="E1452" s="113"/>
      <c r="F1452" s="113"/>
      <c r="G1452" s="113" t="s">
        <v>4993</v>
      </c>
      <c r="H1452" s="113" t="s">
        <v>4994</v>
      </c>
      <c r="I1452" s="113"/>
      <c r="J1452" s="56" t="s">
        <v>7595</v>
      </c>
      <c r="K1452" s="56"/>
      <c r="L1452" s="50" t="s">
        <v>7574</v>
      </c>
      <c r="M1452" s="162">
        <v>0</v>
      </c>
      <c r="N1452" s="50" t="s">
        <v>8706</v>
      </c>
      <c r="O1452" s="50"/>
      <c r="P1452" s="113" t="s">
        <v>165</v>
      </c>
      <c r="Q1452" s="113" t="s">
        <v>74</v>
      </c>
      <c r="R1452" s="113" t="s">
        <v>7775</v>
      </c>
      <c r="S1452" s="113"/>
    </row>
    <row r="1453" spans="1:19" x14ac:dyDescent="0.45">
      <c r="A1453" s="113" t="s">
        <v>73</v>
      </c>
      <c r="B1453" s="112">
        <v>-99</v>
      </c>
      <c r="C1453" s="113" t="s">
        <v>4060</v>
      </c>
      <c r="D1453" s="50" t="s">
        <v>6574</v>
      </c>
      <c r="E1453" s="113"/>
      <c r="F1453" s="111" t="s">
        <v>8215</v>
      </c>
      <c r="G1453" s="113" t="s">
        <v>4947</v>
      </c>
      <c r="H1453" s="113" t="s">
        <v>4948</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8706</v>
      </c>
      <c r="O1454" s="50"/>
      <c r="P1454" s="113" t="s">
        <v>6313</v>
      </c>
      <c r="Q1454" s="113" t="s">
        <v>74</v>
      </c>
      <c r="R1454" s="113" t="s">
        <v>7775</v>
      </c>
      <c r="S1454" s="113"/>
    </row>
    <row r="1455" spans="1:19" x14ac:dyDescent="0.45">
      <c r="A1455" s="113" t="s">
        <v>73</v>
      </c>
      <c r="B1455" s="112">
        <v>-99</v>
      </c>
      <c r="C1455" s="113" t="s">
        <v>4067</v>
      </c>
      <c r="D1455" s="54" t="s">
        <v>6547</v>
      </c>
      <c r="E1455" s="113"/>
      <c r="F1455" s="113"/>
      <c r="G1455" s="113" t="s">
        <v>4961</v>
      </c>
      <c r="H1455" s="113" t="s">
        <v>4962</v>
      </c>
      <c r="I1455" s="113"/>
      <c r="J1455" s="56" t="s">
        <v>7595</v>
      </c>
      <c r="K1455" s="56"/>
      <c r="L1455" s="50" t="s">
        <v>7574</v>
      </c>
      <c r="M1455" s="162">
        <v>0</v>
      </c>
      <c r="N1455" s="50" t="s">
        <v>8706</v>
      </c>
      <c r="O1455" s="50"/>
      <c r="P1455" s="113" t="s">
        <v>249</v>
      </c>
      <c r="Q1455" s="113" t="s">
        <v>74</v>
      </c>
      <c r="R1455" s="113" t="s">
        <v>7775</v>
      </c>
      <c r="S1455" s="113"/>
    </row>
    <row r="1456" spans="1:19" x14ac:dyDescent="0.45">
      <c r="A1456" s="113" t="s">
        <v>73</v>
      </c>
      <c r="B1456" s="112">
        <v>-99</v>
      </c>
      <c r="C1456" s="113" t="s">
        <v>4068</v>
      </c>
      <c r="D1456" s="54" t="s">
        <v>6548</v>
      </c>
      <c r="E1456" s="113"/>
      <c r="F1456" s="111" t="s">
        <v>8189</v>
      </c>
      <c r="G1456" s="113" t="s">
        <v>4963</v>
      </c>
      <c r="H1456" s="113" t="s">
        <v>4964</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73</v>
      </c>
      <c r="B1457" s="112">
        <v>-99</v>
      </c>
      <c r="C1457" s="113" t="s">
        <v>4069</v>
      </c>
      <c r="D1457" s="54" t="s">
        <v>6550</v>
      </c>
      <c r="E1457" s="113"/>
      <c r="F1457" s="111" t="s">
        <v>8190</v>
      </c>
      <c r="G1457" s="113" t="s">
        <v>4965</v>
      </c>
      <c r="H1457" s="113" t="s">
        <v>4966</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73</v>
      </c>
      <c r="B1458" s="112">
        <v>-99</v>
      </c>
      <c r="C1458" s="113" t="s">
        <v>4070</v>
      </c>
      <c r="D1458" s="54" t="s">
        <v>6551</v>
      </c>
      <c r="E1458" s="113"/>
      <c r="F1458" s="111" t="s">
        <v>8191</v>
      </c>
      <c r="G1458" s="113" t="s">
        <v>4967</v>
      </c>
      <c r="H1458" s="113" t="s">
        <v>4968</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73</v>
      </c>
      <c r="B1459" s="112">
        <v>-99</v>
      </c>
      <c r="C1459" s="113" t="s">
        <v>4071</v>
      </c>
      <c r="D1459" s="54" t="s">
        <v>6549</v>
      </c>
      <c r="E1459" s="113"/>
      <c r="F1459" s="111" t="s">
        <v>8193</v>
      </c>
      <c r="G1459" s="113" t="s">
        <v>4969</v>
      </c>
      <c r="H1459" s="113" t="s">
        <v>4970</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73</v>
      </c>
      <c r="B1460" s="112">
        <v>-99</v>
      </c>
      <c r="C1460" s="113" t="s">
        <v>4061</v>
      </c>
      <c r="D1460" s="50" t="s">
        <v>6575</v>
      </c>
      <c r="E1460" s="113"/>
      <c r="F1460" s="111" t="s">
        <v>8216</v>
      </c>
      <c r="G1460" s="113" t="s">
        <v>4949</v>
      </c>
      <c r="H1460" s="113" t="s">
        <v>4950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73</v>
      </c>
      <c r="B1461" s="112">
        <v>-99</v>
      </c>
      <c r="C1461" s="113" t="s">
        <v>4057</v>
      </c>
      <c r="D1461" s="62" t="s">
        <v>6571</v>
      </c>
      <c r="E1461" s="113"/>
      <c r="F1461" s="111" t="s">
        <v>8212</v>
      </c>
      <c r="G1461" s="113" t="s">
        <v>4941</v>
      </c>
      <c r="H1461" s="113" t="s">
        <v>4942</v>
      </c>
      <c r="I1461" s="113"/>
      <c r="J1461" s="56" t="s">
        <v>7595</v>
      </c>
      <c r="K1461" s="56"/>
      <c r="L1461" s="50" t="s">
        <v>7576</v>
      </c>
      <c r="M1461" s="162">
        <v>0</v>
      </c>
      <c r="N1461" s="50" t="s">
        <v>8706</v>
      </c>
      <c r="O1461" s="50"/>
      <c r="P1461" s="113" t="s">
        <v>3952</v>
      </c>
      <c r="Q1461" s="113" t="s">
        <v>74</v>
      </c>
      <c r="R1461" s="113" t="s">
        <v>7775</v>
      </c>
      <c r="S1461" s="113"/>
    </row>
    <row r="1462" spans="1:19" x14ac:dyDescent="0.45">
      <c r="A1462" s="113" t="s">
        <v>73</v>
      </c>
      <c r="B1462" s="112">
        <v>-99</v>
      </c>
      <c r="C1462" s="113" t="s">
        <v>4072</v>
      </c>
      <c r="D1462" s="54" t="s">
        <v>4972</v>
      </c>
      <c r="E1462" s="113"/>
      <c r="F1462" s="111" t="s">
        <v>8194</v>
      </c>
      <c r="G1462" s="113" t="s">
        <v>4971</v>
      </c>
      <c r="H1462" s="113" t="s">
        <v>4972</v>
      </c>
      <c r="I1462" s="113"/>
      <c r="J1462" s="56" t="s">
        <v>7595</v>
      </c>
      <c r="K1462" s="56"/>
      <c r="L1462" s="50" t="s">
        <v>7574</v>
      </c>
      <c r="M1462" s="162">
        <v>0</v>
      </c>
      <c r="N1462" s="50" t="s">
        <v>8706</v>
      </c>
      <c r="O1462" s="50"/>
      <c r="P1462" s="113" t="s">
        <v>195</v>
      </c>
      <c r="Q1462" s="113" t="s">
        <v>74</v>
      </c>
      <c r="R1462" s="113" t="s">
        <v>7775</v>
      </c>
      <c r="S1462" s="113"/>
    </row>
    <row r="1463" spans="1:19" x14ac:dyDescent="0.45">
      <c r="A1463" s="113" t="s">
        <v>73</v>
      </c>
      <c r="B1463" s="93">
        <v>-99</v>
      </c>
      <c r="C1463" s="55" t="s">
        <v>248</v>
      </c>
      <c r="D1463" s="57"/>
      <c r="E1463" s="62"/>
      <c r="F1463" s="55"/>
      <c r="G1463" s="55" t="s">
        <v>571</v>
      </c>
      <c r="H1463" s="55" t="s">
        <v>572</v>
      </c>
      <c r="I1463" s="55" t="s">
        <v>2432</v>
      </c>
      <c r="J1463" s="57" t="s">
        <v>7595</v>
      </c>
      <c r="K1463" s="57"/>
      <c r="L1463" s="50" t="s">
        <v>7574</v>
      </c>
      <c r="M1463" s="162">
        <v>2</v>
      </c>
      <c r="N1463" s="50" t="s">
        <v>8706</v>
      </c>
      <c r="O1463" s="50"/>
      <c r="P1463" s="113" t="s">
        <v>235</v>
      </c>
      <c r="Q1463" s="113" t="s">
        <v>74</v>
      </c>
      <c r="R1463" s="113" t="s">
        <v>7775</v>
      </c>
      <c r="S1463" s="113"/>
    </row>
    <row r="1464" spans="1:19" x14ac:dyDescent="0.45">
      <c r="A1464" s="113" t="s">
        <v>73</v>
      </c>
      <c r="B1464" s="112">
        <v>-99</v>
      </c>
      <c r="C1464" s="113" t="s">
        <v>4073</v>
      </c>
      <c r="D1464" s="50" t="s">
        <v>6556</v>
      </c>
      <c r="E1464" s="113"/>
      <c r="F1464" s="111" t="s">
        <v>8198</v>
      </c>
      <c r="G1464" s="113" t="s">
        <v>4973</v>
      </c>
      <c r="H1464" s="113" t="s">
        <v>4974</v>
      </c>
      <c r="I1464" s="113"/>
      <c r="J1464" s="56" t="s">
        <v>7595</v>
      </c>
      <c r="K1464" s="56"/>
      <c r="L1464" s="50" t="s">
        <v>7574</v>
      </c>
      <c r="M1464" s="162">
        <v>0</v>
      </c>
      <c r="N1464" s="50" t="s">
        <v>8706</v>
      </c>
      <c r="O1464" s="50"/>
      <c r="P1464" s="113" t="s">
        <v>235</v>
      </c>
      <c r="Q1464" s="113" t="s">
        <v>74</v>
      </c>
      <c r="R1464" s="113" t="s">
        <v>7775</v>
      </c>
      <c r="S1464" s="113"/>
    </row>
    <row r="1465" spans="1:19" x14ac:dyDescent="0.45">
      <c r="A1465" s="113" t="s">
        <v>73</v>
      </c>
      <c r="B1465" s="112">
        <v>-99</v>
      </c>
      <c r="C1465" s="113" t="s">
        <v>4074</v>
      </c>
      <c r="D1465" s="50" t="s">
        <v>6558</v>
      </c>
      <c r="E1465" s="113"/>
      <c r="F1465" s="111" t="s">
        <v>8200</v>
      </c>
      <c r="G1465" s="113" t="s">
        <v>4975</v>
      </c>
      <c r="H1465" s="113" t="s">
        <v>4976</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73</v>
      </c>
      <c r="B1466" s="112">
        <v>-99</v>
      </c>
      <c r="C1466" s="113" t="s">
        <v>4075</v>
      </c>
      <c r="D1466" s="50" t="s">
        <v>6559</v>
      </c>
      <c r="E1466" s="113"/>
      <c r="F1466" s="111" t="s">
        <v>8202</v>
      </c>
      <c r="G1466" s="113" t="s">
        <v>4977</v>
      </c>
      <c r="H1466" s="113" t="s">
        <v>4978</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73</v>
      </c>
      <c r="B1467" s="112">
        <v>-99</v>
      </c>
      <c r="C1467" s="113" t="s">
        <v>4076</v>
      </c>
      <c r="D1467" s="50" t="s">
        <v>6561</v>
      </c>
      <c r="F1467" s="111" t="s">
        <v>8204</v>
      </c>
      <c r="G1467" s="113" t="s">
        <v>4979</v>
      </c>
      <c r="H1467" s="113" t="s">
        <v>4980</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73</v>
      </c>
      <c r="B1468" s="112">
        <v>-99</v>
      </c>
      <c r="C1468" s="113" t="s">
        <v>4077</v>
      </c>
      <c r="D1468" s="50" t="s">
        <v>6563</v>
      </c>
      <c r="F1468" s="111" t="s">
        <v>8206</v>
      </c>
      <c r="G1468" s="113" t="s">
        <v>4981</v>
      </c>
      <c r="H1468" s="113" t="s">
        <v>4982</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73</v>
      </c>
      <c r="B1469" s="112">
        <v>-99</v>
      </c>
      <c r="C1469" s="113" t="s">
        <v>4078</v>
      </c>
      <c r="D1469" s="50" t="s">
        <v>6569</v>
      </c>
      <c r="E1469" s="113"/>
      <c r="F1469" s="111" t="s">
        <v>8210</v>
      </c>
      <c r="G1469" s="113" t="s">
        <v>4983</v>
      </c>
      <c r="H1469" s="113" t="s">
        <v>4984</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73</v>
      </c>
      <c r="B1470" s="112">
        <v>-99</v>
      </c>
      <c r="C1470" s="113" t="s">
        <v>4079</v>
      </c>
      <c r="D1470" s="50" t="s">
        <v>6570</v>
      </c>
      <c r="E1470" s="113"/>
      <c r="F1470" s="111" t="s">
        <v>8211</v>
      </c>
      <c r="G1470" s="113" t="s">
        <v>4985</v>
      </c>
      <c r="H1470" s="113" t="s">
        <v>4986</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73</v>
      </c>
      <c r="B1471" s="112">
        <v>-99</v>
      </c>
      <c r="C1471" s="113" t="s">
        <v>4050</v>
      </c>
      <c r="D1471" s="50" t="s">
        <v>6557</v>
      </c>
      <c r="E1471" s="113"/>
      <c r="F1471" s="111" t="s">
        <v>8201</v>
      </c>
      <c r="G1471" s="113" t="s">
        <v>4927</v>
      </c>
      <c r="H1471" s="113" t="s">
        <v>4928</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73</v>
      </c>
      <c r="B1472" s="112">
        <v>-99</v>
      </c>
      <c r="C1472" s="54" t="s">
        <v>245</v>
      </c>
      <c r="D1472" s="50" t="s">
        <v>6555</v>
      </c>
      <c r="E1472" s="50"/>
      <c r="F1472" s="68" t="s">
        <v>8199</v>
      </c>
      <c r="G1472" s="54" t="s">
        <v>565</v>
      </c>
      <c r="H1472" s="54" t="s">
        <v>566</v>
      </c>
      <c r="I1472" s="68" t="s">
        <v>2429</v>
      </c>
      <c r="J1472" s="56" t="s">
        <v>7595</v>
      </c>
      <c r="K1472" s="56"/>
      <c r="L1472" s="50" t="s">
        <v>7574</v>
      </c>
      <c r="M1472" s="162">
        <v>0</v>
      </c>
      <c r="N1472" s="50" t="s">
        <v>8706</v>
      </c>
      <c r="O1472" s="50"/>
      <c r="P1472" s="113" t="s">
        <v>235</v>
      </c>
      <c r="Q1472" s="113" t="s">
        <v>74</v>
      </c>
      <c r="R1472" s="113" t="s">
        <v>7775</v>
      </c>
      <c r="S1472" s="113"/>
    </row>
    <row r="1473" spans="1:19" x14ac:dyDescent="0.45">
      <c r="A1473" s="113" t="s">
        <v>73</v>
      </c>
      <c r="B1473" s="112">
        <v>-99</v>
      </c>
      <c r="C1473" s="113" t="s">
        <v>4049</v>
      </c>
      <c r="D1473" s="50" t="s">
        <v>6554</v>
      </c>
      <c r="E1473" s="113"/>
      <c r="F1473" s="111" t="s">
        <v>8196</v>
      </c>
      <c r="G1473" s="113" t="s">
        <v>4925</v>
      </c>
      <c r="H1473" s="113" t="s">
        <v>4926</v>
      </c>
      <c r="I1473" s="113"/>
      <c r="J1473" s="56" t="s">
        <v>7595</v>
      </c>
      <c r="K1473" s="56"/>
      <c r="L1473" s="113" t="s">
        <v>153</v>
      </c>
      <c r="M1473" s="114">
        <v>0</v>
      </c>
      <c r="N1473" s="50" t="s">
        <v>8706</v>
      </c>
      <c r="O1473" s="50"/>
      <c r="P1473" s="113" t="s">
        <v>153</v>
      </c>
      <c r="Q1473" s="113" t="s">
        <v>74</v>
      </c>
      <c r="R1473" s="113" t="s">
        <v>7775</v>
      </c>
      <c r="S1473" s="113"/>
    </row>
    <row r="1474" spans="1:19" x14ac:dyDescent="0.45">
      <c r="A1474" s="113" t="s">
        <v>73</v>
      </c>
      <c r="B1474" s="112">
        <v>-99</v>
      </c>
      <c r="C1474" s="113" t="s">
        <v>4048</v>
      </c>
      <c r="D1474" s="50" t="s">
        <v>6553</v>
      </c>
      <c r="E1474" s="113"/>
      <c r="F1474" s="111" t="s">
        <v>8197</v>
      </c>
      <c r="G1474" s="113" t="s">
        <v>4923</v>
      </c>
      <c r="H1474" s="113" t="s">
        <v>4924</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73</v>
      </c>
      <c r="B1475" s="114">
        <v>-99</v>
      </c>
      <c r="C1475" s="121" t="s">
        <v>6842</v>
      </c>
      <c r="D1475" s="113"/>
      <c r="E1475" s="113"/>
      <c r="F1475" s="113"/>
      <c r="G1475" s="113" t="s">
        <v>550</v>
      </c>
      <c r="H1475" s="113" t="s">
        <v>551</v>
      </c>
      <c r="I1475" s="113"/>
      <c r="J1475" s="56" t="s">
        <v>7595</v>
      </c>
      <c r="K1475" s="56"/>
      <c r="L1475" s="113" t="s">
        <v>91</v>
      </c>
      <c r="M1475" s="114" t="s">
        <v>8702</v>
      </c>
      <c r="N1475" s="113" t="s">
        <v>8704</v>
      </c>
      <c r="O1475" s="113"/>
      <c r="P1475" s="113" t="s">
        <v>91</v>
      </c>
      <c r="Q1475" s="113" t="s">
        <v>74</v>
      </c>
      <c r="R1475" s="113"/>
      <c r="S1475" s="113"/>
    </row>
    <row r="1476" spans="1:19" x14ac:dyDescent="0.45">
      <c r="A1476" s="121" t="s">
        <v>73</v>
      </c>
      <c r="B1476" s="144">
        <v>1</v>
      </c>
      <c r="C1476" s="121" t="s">
        <v>4045</v>
      </c>
      <c r="D1476" s="55" t="s">
        <v>6524</v>
      </c>
      <c r="E1476" s="121" t="s">
        <v>8657</v>
      </c>
      <c r="F1476" s="121"/>
      <c r="G1476" s="121" t="s">
        <v>4919</v>
      </c>
      <c r="H1476" s="121" t="s">
        <v>4920</v>
      </c>
      <c r="I1476" s="121"/>
      <c r="J1476" s="57" t="s">
        <v>7595</v>
      </c>
      <c r="K1476" s="57"/>
      <c r="L1476" s="121" t="s">
        <v>7575</v>
      </c>
      <c r="M1476" s="144" t="s">
        <v>8702</v>
      </c>
      <c r="N1476" s="121" t="s">
        <v>8704</v>
      </c>
      <c r="O1476" s="121" t="s">
        <v>8707</v>
      </c>
      <c r="P1476" s="121" t="s">
        <v>100</v>
      </c>
      <c r="Q1476" s="121" t="s">
        <v>74</v>
      </c>
      <c r="R1476" s="121"/>
      <c r="S1476" s="121"/>
    </row>
    <row r="1477" spans="1:19" x14ac:dyDescent="0.45">
      <c r="A1477" s="113" t="s">
        <v>73</v>
      </c>
      <c r="B1477" s="112">
        <v>1</v>
      </c>
      <c r="C1477" s="121" t="s">
        <v>6455</v>
      </c>
      <c r="D1477" s="121"/>
      <c r="E1477" s="121" t="s">
        <v>8657</v>
      </c>
      <c r="F1477" s="111" t="s">
        <v>8228</v>
      </c>
      <c r="G1477" s="113" t="s">
        <v>4919</v>
      </c>
      <c r="H1477" s="113" t="s">
        <v>4920</v>
      </c>
      <c r="I1477" s="113"/>
      <c r="J1477" s="56" t="s">
        <v>7595</v>
      </c>
      <c r="K1477" s="56"/>
      <c r="L1477" s="113" t="s">
        <v>7575</v>
      </c>
      <c r="M1477" s="114" t="s">
        <v>8702</v>
      </c>
      <c r="N1477" s="113" t="s">
        <v>8704</v>
      </c>
      <c r="O1477" s="113" t="s">
        <v>8707</v>
      </c>
      <c r="P1477" s="113" t="s">
        <v>100</v>
      </c>
      <c r="Q1477" s="113" t="s">
        <v>74</v>
      </c>
      <c r="R1477" s="113"/>
      <c r="S1477" s="113"/>
    </row>
    <row r="1478" spans="1:19" x14ac:dyDescent="0.45">
      <c r="A1478" s="113" t="s">
        <v>73</v>
      </c>
      <c r="B1478" s="112">
        <v>2</v>
      </c>
      <c r="C1478" s="121" t="s">
        <v>4046</v>
      </c>
      <c r="D1478" s="62" t="s">
        <v>8662</v>
      </c>
      <c r="E1478" s="50" t="s">
        <v>8661</v>
      </c>
      <c r="F1478" s="113"/>
      <c r="G1478" s="113" t="s">
        <v>550</v>
      </c>
      <c r="H1478" s="113" t="s">
        <v>551</v>
      </c>
      <c r="I1478" s="113"/>
      <c r="J1478" s="56" t="s">
        <v>7595</v>
      </c>
      <c r="K1478" s="56"/>
      <c r="L1478" s="113" t="s">
        <v>91</v>
      </c>
      <c r="M1478" s="114" t="s">
        <v>8702</v>
      </c>
      <c r="N1478" s="113" t="s">
        <v>8704</v>
      </c>
      <c r="O1478" s="113" t="s">
        <v>8707</v>
      </c>
      <c r="P1478" s="113" t="s">
        <v>91</v>
      </c>
      <c r="Q1478" s="113" t="s">
        <v>74</v>
      </c>
      <c r="R1478" s="113"/>
      <c r="S1478" s="113"/>
    </row>
    <row r="1479" spans="1:19" x14ac:dyDescent="0.45">
      <c r="A1479" s="113" t="s">
        <v>73</v>
      </c>
      <c r="B1479" s="112">
        <v>2</v>
      </c>
      <c r="C1479" s="113" t="s">
        <v>236</v>
      </c>
      <c r="D1479" s="50" t="s">
        <v>1939</v>
      </c>
      <c r="E1479" s="50" t="s">
        <v>8629</v>
      </c>
      <c r="F1479" s="68" t="s">
        <v>7900</v>
      </c>
      <c r="G1479" s="54" t="s">
        <v>550</v>
      </c>
      <c r="H1479" s="54" t="s">
        <v>551</v>
      </c>
      <c r="I1479" s="68" t="s">
        <v>2423</v>
      </c>
      <c r="J1479" s="56" t="s">
        <v>7595</v>
      </c>
      <c r="K1479" s="56"/>
      <c r="L1479" s="121" t="s">
        <v>91</v>
      </c>
      <c r="M1479" s="144" t="s">
        <v>8702</v>
      </c>
      <c r="N1479" s="121" t="s">
        <v>8704</v>
      </c>
      <c r="O1479" s="121" t="s">
        <v>8707</v>
      </c>
      <c r="P1479" s="113" t="s">
        <v>100</v>
      </c>
      <c r="Q1479" s="113" t="s">
        <v>74</v>
      </c>
      <c r="R1479" s="113" t="s">
        <v>7590</v>
      </c>
      <c r="S1479" s="113"/>
    </row>
    <row r="1480" spans="1:19" x14ac:dyDescent="0.45">
      <c r="A1480" s="113" t="s">
        <v>73</v>
      </c>
      <c r="B1480" s="112">
        <v>3</v>
      </c>
      <c r="C1480" s="113" t="s">
        <v>237</v>
      </c>
      <c r="D1480" s="56" t="s">
        <v>553</v>
      </c>
      <c r="E1480" s="50" t="s">
        <v>8663</v>
      </c>
      <c r="F1480" s="68" t="s">
        <v>2242</v>
      </c>
      <c r="G1480" s="54" t="s">
        <v>552</v>
      </c>
      <c r="H1480" s="54" t="s">
        <v>553</v>
      </c>
      <c r="I1480" s="68" t="s">
        <v>2424</v>
      </c>
      <c r="J1480" s="56" t="s">
        <v>7595</v>
      </c>
      <c r="K1480" s="56"/>
      <c r="L1480" s="113" t="s">
        <v>91</v>
      </c>
      <c r="M1480" s="114" t="s">
        <v>8702</v>
      </c>
      <c r="N1480" s="113" t="s">
        <v>8703</v>
      </c>
      <c r="O1480" s="113" t="s">
        <v>8707</v>
      </c>
      <c r="P1480" s="113" t="s">
        <v>91</v>
      </c>
      <c r="Q1480" s="113" t="s">
        <v>74</v>
      </c>
      <c r="R1480" s="113"/>
      <c r="S1480" s="113"/>
    </row>
    <row r="1481" spans="1:19" x14ac:dyDescent="0.45">
      <c r="A1481" s="113" t="s">
        <v>73</v>
      </c>
      <c r="B1481" s="112">
        <v>4</v>
      </c>
      <c r="C1481" s="113" t="s">
        <v>238</v>
      </c>
      <c r="D1481" s="56" t="s">
        <v>1940</v>
      </c>
      <c r="E1481" s="50" t="s">
        <v>8664</v>
      </c>
      <c r="F1481" s="68" t="s">
        <v>2243</v>
      </c>
      <c r="G1481" s="54" t="s">
        <v>554</v>
      </c>
      <c r="H1481" s="54" t="s">
        <v>555</v>
      </c>
      <c r="I1481" s="68" t="s">
        <v>2425</v>
      </c>
      <c r="J1481" s="56" t="s">
        <v>7595</v>
      </c>
      <c r="K1481" s="56"/>
      <c r="L1481" s="113" t="s">
        <v>91</v>
      </c>
      <c r="M1481" s="114">
        <v>0</v>
      </c>
      <c r="N1481" s="113" t="s">
        <v>8703</v>
      </c>
      <c r="O1481" s="113" t="s">
        <v>8708</v>
      </c>
      <c r="P1481" s="113" t="s">
        <v>91</v>
      </c>
      <c r="Q1481" s="113" t="s">
        <v>74</v>
      </c>
      <c r="R1481" s="113"/>
      <c r="S1481" s="113"/>
    </row>
    <row r="1482" spans="1:19" x14ac:dyDescent="0.45">
      <c r="A1482" s="113" t="s">
        <v>73</v>
      </c>
      <c r="B1482" s="112">
        <v>5</v>
      </c>
      <c r="C1482" s="113" t="s">
        <v>239</v>
      </c>
      <c r="D1482" s="56" t="s">
        <v>1932</v>
      </c>
      <c r="E1482" s="50" t="s">
        <v>8665</v>
      </c>
      <c r="F1482" s="68" t="s">
        <v>2162</v>
      </c>
      <c r="G1482" s="54" t="s">
        <v>556</v>
      </c>
      <c r="H1482" s="54" t="s">
        <v>497</v>
      </c>
      <c r="I1482" s="68" t="s">
        <v>2400</v>
      </c>
      <c r="J1482" s="56" t="s">
        <v>7595</v>
      </c>
      <c r="K1482" s="56"/>
      <c r="L1482" s="113" t="s">
        <v>91</v>
      </c>
      <c r="M1482" s="114">
        <v>0</v>
      </c>
      <c r="N1482" s="113" t="s">
        <v>8703</v>
      </c>
      <c r="O1482" s="113" t="s">
        <v>8708</v>
      </c>
      <c r="P1482" s="113" t="s">
        <v>91</v>
      </c>
      <c r="Q1482" s="113" t="s">
        <v>74</v>
      </c>
      <c r="R1482" s="113"/>
      <c r="S1482" s="113"/>
    </row>
    <row r="1483" spans="1:19" x14ac:dyDescent="0.45">
      <c r="A1483" s="113" t="s">
        <v>73</v>
      </c>
      <c r="B1483" s="112">
        <v>6</v>
      </c>
      <c r="C1483" s="113" t="s">
        <v>240</v>
      </c>
      <c r="D1483" s="56" t="s">
        <v>7926</v>
      </c>
      <c r="E1483" s="50" t="s">
        <v>8667</v>
      </c>
      <c r="F1483" s="68" t="s">
        <v>8192</v>
      </c>
      <c r="G1483" s="54" t="s">
        <v>557</v>
      </c>
      <c r="H1483" s="54" t="s">
        <v>499</v>
      </c>
      <c r="I1483" s="68" t="s">
        <v>2401</v>
      </c>
      <c r="J1483" s="56" t="s">
        <v>7595</v>
      </c>
      <c r="K1483" s="56"/>
      <c r="L1483" s="113" t="s">
        <v>91</v>
      </c>
      <c r="M1483" s="114">
        <v>0</v>
      </c>
      <c r="N1483" s="113" t="s">
        <v>8703</v>
      </c>
      <c r="O1483" s="113" t="s">
        <v>8708</v>
      </c>
      <c r="P1483" s="113" t="s">
        <v>91</v>
      </c>
      <c r="Q1483" s="113" t="s">
        <v>74</v>
      </c>
      <c r="R1483" s="113"/>
      <c r="S1483" s="113"/>
    </row>
    <row r="1484" spans="1:19" x14ac:dyDescent="0.45">
      <c r="A1484" s="113" t="s">
        <v>73</v>
      </c>
      <c r="B1484" s="112">
        <v>7</v>
      </c>
      <c r="C1484" s="113" t="s">
        <v>241</v>
      </c>
      <c r="D1484" s="56" t="s">
        <v>1941</v>
      </c>
      <c r="E1484" s="50" t="s">
        <v>8666</v>
      </c>
      <c r="F1484" s="68" t="s">
        <v>2163</v>
      </c>
      <c r="G1484" s="54" t="s">
        <v>558</v>
      </c>
      <c r="H1484" s="54" t="s">
        <v>501</v>
      </c>
      <c r="I1484" s="68" t="s">
        <v>2402</v>
      </c>
      <c r="J1484" s="56" t="s">
        <v>7595</v>
      </c>
      <c r="K1484" s="56"/>
      <c r="L1484" s="113" t="s">
        <v>91</v>
      </c>
      <c r="M1484" s="114">
        <v>0</v>
      </c>
      <c r="N1484" s="113" t="s">
        <v>8703</v>
      </c>
      <c r="O1484" s="113" t="s">
        <v>8708</v>
      </c>
      <c r="P1484" s="113" t="s">
        <v>91</v>
      </c>
      <c r="Q1484" s="113" t="s">
        <v>74</v>
      </c>
      <c r="R1484" s="113"/>
      <c r="S1484" s="113"/>
    </row>
    <row r="1485" spans="1:19" x14ac:dyDescent="0.45">
      <c r="A1485" s="113" t="s">
        <v>73</v>
      </c>
      <c r="B1485" s="112">
        <v>8</v>
      </c>
      <c r="C1485" s="113" t="s">
        <v>242</v>
      </c>
      <c r="D1485" s="56" t="s">
        <v>1935</v>
      </c>
      <c r="E1485" s="56" t="s">
        <v>8668</v>
      </c>
      <c r="F1485" s="68" t="s">
        <v>2280</v>
      </c>
      <c r="G1485" s="54" t="s">
        <v>559</v>
      </c>
      <c r="H1485" s="54" t="s">
        <v>560</v>
      </c>
      <c r="I1485" s="68" t="s">
        <v>2426</v>
      </c>
      <c r="J1485" s="56" t="s">
        <v>7595</v>
      </c>
      <c r="K1485" s="56"/>
      <c r="L1485" s="50" t="s">
        <v>7574</v>
      </c>
      <c r="M1485" s="162">
        <v>0</v>
      </c>
      <c r="N1485" s="50" t="s">
        <v>8703</v>
      </c>
      <c r="O1485" s="50" t="s">
        <v>8708</v>
      </c>
      <c r="P1485" s="113" t="s">
        <v>138</v>
      </c>
      <c r="Q1485" s="113" t="s">
        <v>74</v>
      </c>
      <c r="R1485" s="113"/>
      <c r="S1485" s="113"/>
    </row>
    <row r="1486" spans="1:19" x14ac:dyDescent="0.45">
      <c r="A1486" s="113" t="s">
        <v>73</v>
      </c>
      <c r="B1486" s="112">
        <v>9</v>
      </c>
      <c r="C1486" s="113" t="s">
        <v>243</v>
      </c>
      <c r="D1486" s="56" t="s">
        <v>1936</v>
      </c>
      <c r="E1486" s="56" t="s">
        <v>8669</v>
      </c>
      <c r="F1486" s="68" t="s">
        <v>2281</v>
      </c>
      <c r="G1486" s="54" t="s">
        <v>561</v>
      </c>
      <c r="H1486" s="54" t="s">
        <v>562</v>
      </c>
      <c r="I1486" s="68" t="s">
        <v>2427</v>
      </c>
      <c r="J1486" s="56" t="s">
        <v>7595</v>
      </c>
      <c r="K1486" s="56"/>
      <c r="L1486" s="50" t="s">
        <v>7574</v>
      </c>
      <c r="M1486" s="162">
        <v>0</v>
      </c>
      <c r="N1486" s="50" t="s">
        <v>8703</v>
      </c>
      <c r="O1486" s="50" t="s">
        <v>8708</v>
      </c>
      <c r="P1486" s="113" t="s">
        <v>138</v>
      </c>
      <c r="Q1486" s="113" t="s">
        <v>74</v>
      </c>
      <c r="R1486" s="113"/>
      <c r="S1486" s="113"/>
    </row>
    <row r="1487" spans="1:19" x14ac:dyDescent="0.45">
      <c r="A1487" s="113" t="s">
        <v>73</v>
      </c>
      <c r="B1487" s="112">
        <v>10</v>
      </c>
      <c r="C1487" s="113" t="s">
        <v>244</v>
      </c>
      <c r="D1487" s="56" t="s">
        <v>1937</v>
      </c>
      <c r="E1487" s="56" t="s">
        <v>8670</v>
      </c>
      <c r="F1487" s="68" t="s">
        <v>2282</v>
      </c>
      <c r="G1487" s="54" t="s">
        <v>563</v>
      </c>
      <c r="H1487" s="54" t="s">
        <v>564</v>
      </c>
      <c r="I1487" s="68" t="s">
        <v>2428</v>
      </c>
      <c r="J1487" s="56" t="s">
        <v>7595</v>
      </c>
      <c r="K1487" s="56"/>
      <c r="L1487" s="50" t="s">
        <v>7574</v>
      </c>
      <c r="M1487" s="162">
        <v>0</v>
      </c>
      <c r="N1487" s="50" t="s">
        <v>8703</v>
      </c>
      <c r="O1487" s="50" t="s">
        <v>8708</v>
      </c>
      <c r="P1487" s="113" t="s">
        <v>139</v>
      </c>
      <c r="Q1487" s="113" t="s">
        <v>74</v>
      </c>
      <c r="R1487" s="113"/>
      <c r="S1487" s="113"/>
    </row>
    <row r="1488" spans="1:19" x14ac:dyDescent="0.45">
      <c r="A1488" s="113" t="s">
        <v>73</v>
      </c>
      <c r="B1488" s="112">
        <v>11</v>
      </c>
      <c r="C1488" s="113" t="s">
        <v>4047</v>
      </c>
      <c r="D1488" s="50" t="s">
        <v>6552</v>
      </c>
      <c r="E1488" s="113" t="s">
        <v>8195</v>
      </c>
      <c r="F1488" s="111" t="s">
        <v>8195</v>
      </c>
      <c r="G1488" s="113" t="s">
        <v>4921</v>
      </c>
      <c r="H1488" s="113" t="s">
        <v>4922</v>
      </c>
      <c r="I1488" s="113"/>
      <c r="J1488" s="56" t="s">
        <v>7595</v>
      </c>
      <c r="K1488" s="56"/>
      <c r="L1488" s="113" t="s">
        <v>91</v>
      </c>
      <c r="M1488" s="114">
        <v>0</v>
      </c>
      <c r="N1488" s="113" t="s">
        <v>8703</v>
      </c>
      <c r="O1488" s="113" t="s">
        <v>8708</v>
      </c>
      <c r="P1488" s="113" t="s">
        <v>91</v>
      </c>
      <c r="Q1488" s="113" t="s">
        <v>74</v>
      </c>
      <c r="R1488" s="113"/>
      <c r="S1488" s="113"/>
    </row>
    <row r="1489" spans="1:19" x14ac:dyDescent="0.45">
      <c r="A1489" s="113" t="s">
        <v>73</v>
      </c>
      <c r="B1489" s="112">
        <v>12</v>
      </c>
      <c r="C1489" s="113" t="s">
        <v>246</v>
      </c>
      <c r="D1489" s="56" t="s">
        <v>6560</v>
      </c>
      <c r="E1489" s="50" t="s">
        <v>8671</v>
      </c>
      <c r="F1489" s="68" t="s">
        <v>2250</v>
      </c>
      <c r="G1489" s="54" t="s">
        <v>567</v>
      </c>
      <c r="H1489" s="54" t="s">
        <v>568</v>
      </c>
      <c r="I1489" s="68" t="s">
        <v>2430</v>
      </c>
      <c r="J1489" s="56" t="s">
        <v>7595</v>
      </c>
      <c r="K1489" s="56"/>
      <c r="L1489" s="50" t="s">
        <v>7574</v>
      </c>
      <c r="M1489" s="162">
        <v>0</v>
      </c>
      <c r="N1489" s="50" t="s">
        <v>8703</v>
      </c>
      <c r="O1489" s="50" t="s">
        <v>8708</v>
      </c>
      <c r="P1489" s="113" t="s">
        <v>139</v>
      </c>
      <c r="Q1489" s="113" t="s">
        <v>74</v>
      </c>
      <c r="R1489" s="113"/>
      <c r="S1489" s="113"/>
    </row>
    <row r="1490" spans="1:19" x14ac:dyDescent="0.45">
      <c r="A1490" s="113" t="s">
        <v>73</v>
      </c>
      <c r="B1490" s="112">
        <v>13</v>
      </c>
      <c r="C1490" s="113" t="s">
        <v>247</v>
      </c>
      <c r="D1490" s="56" t="s">
        <v>6454</v>
      </c>
      <c r="E1490" s="50" t="s">
        <v>8672</v>
      </c>
      <c r="F1490" s="111" t="s">
        <v>8203</v>
      </c>
      <c r="G1490" s="54" t="s">
        <v>569</v>
      </c>
      <c r="H1490" s="54" t="s">
        <v>570</v>
      </c>
      <c r="I1490" s="68" t="s">
        <v>2431</v>
      </c>
      <c r="J1490" s="56" t="s">
        <v>7595</v>
      </c>
      <c r="K1490" s="56"/>
      <c r="L1490" s="50" t="s">
        <v>7574</v>
      </c>
      <c r="M1490" s="162">
        <v>0</v>
      </c>
      <c r="N1490" s="50" t="s">
        <v>8703</v>
      </c>
      <c r="O1490" s="50" t="s">
        <v>8708</v>
      </c>
      <c r="P1490" s="113" t="s">
        <v>139</v>
      </c>
      <c r="Q1490" s="113" t="s">
        <v>74</v>
      </c>
      <c r="R1490" s="113"/>
      <c r="S1490" s="113"/>
    </row>
    <row r="1491" spans="1:19" x14ac:dyDescent="0.45">
      <c r="A1491" s="113" t="s">
        <v>73</v>
      </c>
      <c r="B1491" s="112">
        <v>14</v>
      </c>
      <c r="C1491" s="113" t="s">
        <v>4051</v>
      </c>
      <c r="D1491" s="62" t="s">
        <v>6562</v>
      </c>
      <c r="E1491" s="50" t="s">
        <v>8673</v>
      </c>
      <c r="F1491" s="111" t="s">
        <v>8205</v>
      </c>
      <c r="G1491" s="113" t="s">
        <v>4929</v>
      </c>
      <c r="H1491" s="113" t="s">
        <v>4930</v>
      </c>
      <c r="I1491" s="113"/>
      <c r="J1491" s="56" t="s">
        <v>7595</v>
      </c>
      <c r="K1491" s="56"/>
      <c r="L1491" s="50" t="s">
        <v>7574</v>
      </c>
      <c r="M1491" s="162">
        <v>2</v>
      </c>
      <c r="N1491" s="50" t="s">
        <v>8703</v>
      </c>
      <c r="O1491" s="50" t="s">
        <v>8708</v>
      </c>
      <c r="P1491" s="113" t="s">
        <v>139</v>
      </c>
      <c r="Q1491" s="113" t="s">
        <v>74</v>
      </c>
      <c r="R1491" s="113"/>
      <c r="S1491" s="113"/>
    </row>
    <row r="1492" spans="1:19" x14ac:dyDescent="0.45">
      <c r="A1492" s="113" t="s">
        <v>73</v>
      </c>
      <c r="B1492" s="112">
        <v>15</v>
      </c>
      <c r="C1492" s="113" t="s">
        <v>4054</v>
      </c>
      <c r="D1492" s="50" t="s">
        <v>6566</v>
      </c>
      <c r="E1492" s="113" t="s">
        <v>8674</v>
      </c>
      <c r="F1492" s="111" t="s">
        <v>8209</v>
      </c>
      <c r="G1492" s="113" t="s">
        <v>4935</v>
      </c>
      <c r="H1492" s="113" t="s">
        <v>4936</v>
      </c>
      <c r="I1492" s="113"/>
      <c r="J1492" s="56" t="s">
        <v>7595</v>
      </c>
      <c r="K1492" s="56"/>
      <c r="L1492" s="113" t="s">
        <v>7575</v>
      </c>
      <c r="M1492" s="114">
        <v>0</v>
      </c>
      <c r="N1492" s="113" t="s">
        <v>8703</v>
      </c>
      <c r="O1492" s="113" t="s">
        <v>8708</v>
      </c>
      <c r="P1492" s="113" t="s">
        <v>7578</v>
      </c>
      <c r="Q1492" s="113" t="s">
        <v>74</v>
      </c>
      <c r="R1492" s="113"/>
      <c r="S1492" s="113"/>
    </row>
    <row r="1493" spans="1:19" x14ac:dyDescent="0.45">
      <c r="A1493" s="113" t="s">
        <v>73</v>
      </c>
      <c r="B1493" s="112">
        <v>16</v>
      </c>
      <c r="C1493" s="113" t="s">
        <v>4055</v>
      </c>
      <c r="D1493" s="50" t="s">
        <v>6567</v>
      </c>
      <c r="E1493" s="113" t="s">
        <v>8678</v>
      </c>
      <c r="F1493" s="111" t="s">
        <v>8676</v>
      </c>
      <c r="G1493" s="113" t="s">
        <v>4937</v>
      </c>
      <c r="H1493" s="113" t="s">
        <v>4938</v>
      </c>
      <c r="I1493" s="113"/>
      <c r="J1493" s="56" t="s">
        <v>7595</v>
      </c>
      <c r="K1493" s="56"/>
      <c r="L1493" s="113" t="s">
        <v>7575</v>
      </c>
      <c r="M1493" s="114">
        <v>0</v>
      </c>
      <c r="N1493" s="113" t="s">
        <v>8703</v>
      </c>
      <c r="O1493" s="113" t="s">
        <v>8708</v>
      </c>
      <c r="P1493" s="113" t="s">
        <v>7578</v>
      </c>
      <c r="Q1493" s="113" t="s">
        <v>74</v>
      </c>
      <c r="R1493" s="113"/>
      <c r="S1493" s="113"/>
    </row>
    <row r="1494" spans="1:19" x14ac:dyDescent="0.45">
      <c r="A1494" s="113" t="s">
        <v>73</v>
      </c>
      <c r="B1494" s="112">
        <v>17</v>
      </c>
      <c r="C1494" s="113" t="s">
        <v>4056</v>
      </c>
      <c r="D1494" s="50" t="s">
        <v>6568</v>
      </c>
      <c r="E1494" s="113" t="s">
        <v>8679</v>
      </c>
      <c r="F1494" s="111" t="s">
        <v>8677</v>
      </c>
      <c r="G1494" s="113" t="s">
        <v>4939</v>
      </c>
      <c r="H1494" s="113" t="s">
        <v>4940</v>
      </c>
      <c r="I1494" s="113"/>
      <c r="J1494" s="56" t="s">
        <v>7595</v>
      </c>
      <c r="K1494" s="56"/>
      <c r="L1494" s="139" t="s">
        <v>7575</v>
      </c>
      <c r="M1494" s="171">
        <v>0</v>
      </c>
      <c r="N1494" s="139" t="s">
        <v>8703</v>
      </c>
      <c r="O1494" s="139" t="s">
        <v>8708</v>
      </c>
      <c r="P1494" s="113" t="s">
        <v>3000</v>
      </c>
      <c r="Q1494" s="113" t="s">
        <v>74</v>
      </c>
      <c r="R1494" s="113"/>
      <c r="S1494" s="113"/>
    </row>
    <row r="1495" spans="1:19" x14ac:dyDescent="0.45">
      <c r="A1495" s="113" t="s">
        <v>73</v>
      </c>
      <c r="B1495" s="112">
        <v>18</v>
      </c>
      <c r="C1495" s="113" t="s">
        <v>4080</v>
      </c>
      <c r="D1495" s="113" t="s">
        <v>4988</v>
      </c>
      <c r="E1495" s="113" t="s">
        <v>8684</v>
      </c>
      <c r="F1495" s="111" t="s">
        <v>8217</v>
      </c>
      <c r="G1495" s="113" t="s">
        <v>4987</v>
      </c>
      <c r="H1495" s="113" t="s">
        <v>4988</v>
      </c>
      <c r="I1495" s="113"/>
      <c r="J1495" s="56" t="s">
        <v>7595</v>
      </c>
      <c r="K1495" s="56"/>
      <c r="L1495" s="50" t="s">
        <v>7574</v>
      </c>
      <c r="M1495" s="162">
        <v>0</v>
      </c>
      <c r="N1495" s="50" t="s">
        <v>8703</v>
      </c>
      <c r="O1495" s="50" t="s">
        <v>8708</v>
      </c>
      <c r="P1495" s="113" t="s">
        <v>157</v>
      </c>
      <c r="Q1495" s="113" t="s">
        <v>74</v>
      </c>
      <c r="R1495" s="113"/>
      <c r="S1495" s="113"/>
    </row>
    <row r="1496" spans="1:19" x14ac:dyDescent="0.45">
      <c r="A1496" s="113" t="s">
        <v>73</v>
      </c>
      <c r="B1496" s="112">
        <v>19</v>
      </c>
      <c r="C1496" s="113" t="s">
        <v>4062</v>
      </c>
      <c r="D1496" s="113" t="s">
        <v>4952</v>
      </c>
      <c r="E1496" s="113" t="s">
        <v>8686</v>
      </c>
      <c r="F1496" s="111" t="s">
        <v>8218</v>
      </c>
      <c r="G1496" s="113" t="s">
        <v>4951</v>
      </c>
      <c r="H1496" s="113" t="s">
        <v>4952</v>
      </c>
      <c r="I1496" s="113"/>
      <c r="J1496" s="56" t="s">
        <v>7595</v>
      </c>
      <c r="K1496" s="56"/>
      <c r="L1496" s="50" t="s">
        <v>7574</v>
      </c>
      <c r="M1496" s="162">
        <v>0</v>
      </c>
      <c r="N1496" s="50" t="s">
        <v>8703</v>
      </c>
      <c r="O1496" s="50" t="s">
        <v>8708</v>
      </c>
      <c r="P1496" s="113" t="s">
        <v>157</v>
      </c>
      <c r="Q1496" s="113" t="s">
        <v>74</v>
      </c>
      <c r="R1496" s="113"/>
      <c r="S1496" s="113"/>
    </row>
    <row r="1497" spans="1:19" x14ac:dyDescent="0.45">
      <c r="A1497" s="113" t="s">
        <v>73</v>
      </c>
      <c r="B1497" s="112">
        <v>20</v>
      </c>
      <c r="C1497" s="113" t="s">
        <v>4081</v>
      </c>
      <c r="D1497" s="113" t="s">
        <v>4990</v>
      </c>
      <c r="E1497" s="113" t="s">
        <v>8685</v>
      </c>
      <c r="F1497" s="111" t="s">
        <v>8219</v>
      </c>
      <c r="G1497" s="113" t="s">
        <v>4989</v>
      </c>
      <c r="H1497" s="113" t="s">
        <v>4990</v>
      </c>
      <c r="I1497" s="113"/>
      <c r="J1497" s="56" t="s">
        <v>7595</v>
      </c>
      <c r="K1497" s="56"/>
      <c r="L1497" s="50" t="s">
        <v>7574</v>
      </c>
      <c r="M1497" s="162">
        <v>0</v>
      </c>
      <c r="N1497" s="50" t="s">
        <v>8703</v>
      </c>
      <c r="O1497" s="50" t="s">
        <v>8708</v>
      </c>
      <c r="P1497" s="113" t="s">
        <v>157</v>
      </c>
      <c r="Q1497" s="113" t="s">
        <v>74</v>
      </c>
      <c r="R1497" s="113"/>
      <c r="S1497" s="113"/>
    </row>
    <row r="1498" spans="1:19" x14ac:dyDescent="0.45">
      <c r="A1498" s="113" t="s">
        <v>73</v>
      </c>
      <c r="B1498" s="112">
        <v>21</v>
      </c>
      <c r="C1498" s="113" t="s">
        <v>4063</v>
      </c>
      <c r="D1498" s="113" t="s">
        <v>4954</v>
      </c>
      <c r="E1498" s="113" t="s">
        <v>8687</v>
      </c>
      <c r="F1498" s="111" t="s">
        <v>8220</v>
      </c>
      <c r="G1498" s="113" t="s">
        <v>4953</v>
      </c>
      <c r="H1498" s="113" t="s">
        <v>4954</v>
      </c>
      <c r="I1498" s="113"/>
      <c r="J1498" s="56" t="s">
        <v>7595</v>
      </c>
      <c r="K1498" s="56"/>
      <c r="L1498" s="50" t="s">
        <v>7574</v>
      </c>
      <c r="M1498" s="162">
        <v>0</v>
      </c>
      <c r="N1498" s="50" t="s">
        <v>8703</v>
      </c>
      <c r="O1498" s="50" t="s">
        <v>8708</v>
      </c>
      <c r="P1498" s="113" t="s">
        <v>157</v>
      </c>
      <c r="Q1498" s="113" t="s">
        <v>74</v>
      </c>
      <c r="R1498" s="113"/>
      <c r="S1498" s="113"/>
    </row>
    <row r="1499" spans="1:19" x14ac:dyDescent="0.45">
      <c r="A1499" s="113" t="s">
        <v>73</v>
      </c>
      <c r="B1499" s="112">
        <v>22</v>
      </c>
      <c r="C1499" s="113" t="s">
        <v>4064</v>
      </c>
      <c r="D1499" s="113" t="s">
        <v>4956</v>
      </c>
      <c r="E1499" s="113" t="s">
        <v>8681</v>
      </c>
      <c r="F1499" s="111" t="s">
        <v>8221</v>
      </c>
      <c r="G1499" s="113" t="s">
        <v>4955</v>
      </c>
      <c r="H1499" s="113" t="s">
        <v>4956</v>
      </c>
      <c r="I1499" s="113"/>
      <c r="J1499" s="56" t="s">
        <v>7595</v>
      </c>
      <c r="K1499" s="56"/>
      <c r="L1499" s="50" t="s">
        <v>7574</v>
      </c>
      <c r="M1499" s="162">
        <v>0</v>
      </c>
      <c r="N1499" s="50" t="s">
        <v>8703</v>
      </c>
      <c r="O1499" s="50" t="s">
        <v>8708</v>
      </c>
      <c r="P1499" s="113" t="s">
        <v>6311</v>
      </c>
      <c r="Q1499" s="113" t="s">
        <v>74</v>
      </c>
      <c r="R1499" s="113"/>
      <c r="S1499" s="113"/>
    </row>
    <row r="1500" spans="1:19" x14ac:dyDescent="0.45">
      <c r="A1500" s="113" t="s">
        <v>73</v>
      </c>
      <c r="B1500" s="112">
        <v>23</v>
      </c>
      <c r="C1500" s="121" t="s">
        <v>4066</v>
      </c>
      <c r="D1500" s="62" t="s">
        <v>7592</v>
      </c>
      <c r="E1500" s="113" t="s">
        <v>8675</v>
      </c>
      <c r="F1500" s="111" t="s">
        <v>8225</v>
      </c>
      <c r="G1500" s="113" t="s">
        <v>4959</v>
      </c>
      <c r="H1500" s="113" t="s">
        <v>4960</v>
      </c>
      <c r="I1500" s="113"/>
      <c r="J1500" s="56" t="s">
        <v>7595</v>
      </c>
      <c r="K1500" s="56"/>
      <c r="L1500" s="113" t="s">
        <v>91</v>
      </c>
      <c r="M1500" s="114">
        <v>0</v>
      </c>
      <c r="N1500" s="113" t="s">
        <v>8703</v>
      </c>
      <c r="O1500" s="113" t="s">
        <v>8708</v>
      </c>
      <c r="P1500" s="113" t="s">
        <v>92</v>
      </c>
      <c r="Q1500" s="113" t="s">
        <v>74</v>
      </c>
      <c r="R1500" s="113"/>
      <c r="S1500" s="113"/>
    </row>
    <row r="1501" spans="1:19" x14ac:dyDescent="0.45">
      <c r="A1501" s="113" t="s">
        <v>73</v>
      </c>
      <c r="B1501" s="112">
        <v>24</v>
      </c>
      <c r="C1501" s="113" t="s">
        <v>4082</v>
      </c>
      <c r="D1501" s="113" t="s">
        <v>6576</v>
      </c>
      <c r="E1501" s="113" t="s">
        <v>8680</v>
      </c>
      <c r="F1501" s="111" t="s">
        <v>8222</v>
      </c>
      <c r="G1501" s="113" t="s">
        <v>4991</v>
      </c>
      <c r="H1501" s="113" t="s">
        <v>4992</v>
      </c>
      <c r="I1501" s="113"/>
      <c r="J1501" s="56" t="s">
        <v>7595</v>
      </c>
      <c r="K1501" s="56"/>
      <c r="L1501" s="50" t="s">
        <v>7574</v>
      </c>
      <c r="M1501" s="162">
        <v>0</v>
      </c>
      <c r="N1501" s="50" t="s">
        <v>8703</v>
      </c>
      <c r="O1501" s="50" t="s">
        <v>8708</v>
      </c>
      <c r="P1501" s="113" t="s">
        <v>6312</v>
      </c>
      <c r="Q1501" s="113" t="s">
        <v>74</v>
      </c>
      <c r="R1501" s="113"/>
      <c r="S1501" s="113"/>
    </row>
    <row r="1502" spans="1:19" x14ac:dyDescent="0.45">
      <c r="A1502" s="113" t="s">
        <v>73</v>
      </c>
      <c r="B1502" s="112">
        <v>25</v>
      </c>
      <c r="C1502" s="113" t="s">
        <v>4065</v>
      </c>
      <c r="D1502" s="62" t="s">
        <v>6577</v>
      </c>
      <c r="E1502" s="113" t="s">
        <v>8683</v>
      </c>
      <c r="G1502" s="113" t="s">
        <v>4957</v>
      </c>
      <c r="H1502" s="113" t="s">
        <v>4958</v>
      </c>
      <c r="I1502" s="113"/>
      <c r="J1502" s="56" t="s">
        <v>7595</v>
      </c>
      <c r="K1502" s="56"/>
      <c r="L1502" s="113" t="s">
        <v>91</v>
      </c>
      <c r="M1502" s="114">
        <v>0</v>
      </c>
      <c r="N1502" s="113" t="s">
        <v>8703</v>
      </c>
      <c r="O1502" s="113" t="s">
        <v>8708</v>
      </c>
      <c r="P1502" s="113" t="s">
        <v>92</v>
      </c>
      <c r="Q1502" s="113" t="s">
        <v>74</v>
      </c>
      <c r="R1502" s="113"/>
      <c r="S1502" s="113"/>
    </row>
    <row r="1503" spans="1:19" x14ac:dyDescent="0.45">
      <c r="A1503" s="111" t="s">
        <v>4030</v>
      </c>
      <c r="B1503" s="112">
        <v>-99</v>
      </c>
      <c r="C1503" s="121" t="s">
        <v>4040</v>
      </c>
      <c r="D1503" s="113" t="s">
        <v>4911</v>
      </c>
      <c r="E1503" s="113"/>
      <c r="F1503" s="111" t="s">
        <v>8226</v>
      </c>
      <c r="G1503" s="113" t="s">
        <v>4910</v>
      </c>
      <c r="H1503" s="113" t="s">
        <v>4911</v>
      </c>
      <c r="I1503" s="113"/>
      <c r="J1503" s="56" t="s">
        <v>7595</v>
      </c>
      <c r="K1503" s="56"/>
      <c r="L1503" s="113" t="s">
        <v>91</v>
      </c>
      <c r="M1503" s="114">
        <v>0</v>
      </c>
      <c r="N1503" s="113" t="s">
        <v>8703</v>
      </c>
      <c r="O1503" s="113"/>
      <c r="P1503" s="113" t="s">
        <v>92</v>
      </c>
      <c r="Q1503" s="113" t="s">
        <v>74</v>
      </c>
      <c r="R1503" s="113"/>
      <c r="S1503" s="113"/>
    </row>
    <row r="1504" spans="1:19" x14ac:dyDescent="0.45">
      <c r="A1504" s="111" t="s">
        <v>4030</v>
      </c>
      <c r="B1504" s="112">
        <v>-99</v>
      </c>
      <c r="C1504" s="121" t="s">
        <v>4041</v>
      </c>
      <c r="D1504" s="113" t="s">
        <v>4913</v>
      </c>
      <c r="E1504" s="113"/>
      <c r="F1504" s="111" t="s">
        <v>8227</v>
      </c>
      <c r="G1504" s="113" t="s">
        <v>4912</v>
      </c>
      <c r="H1504" s="113" t="s">
        <v>4913</v>
      </c>
      <c r="I1504" s="113"/>
      <c r="J1504" s="56" t="s">
        <v>7595</v>
      </c>
      <c r="K1504" s="56"/>
      <c r="L1504" s="113" t="s">
        <v>91</v>
      </c>
      <c r="M1504" s="114">
        <v>0</v>
      </c>
      <c r="N1504" s="113" t="s">
        <v>8703</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8703</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8703</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7595</v>
      </c>
      <c r="K1507" s="56"/>
      <c r="L1507" s="54" t="s">
        <v>7575</v>
      </c>
      <c r="M1507" s="164" t="s">
        <v>8702</v>
      </c>
      <c r="N1507" s="56" t="s">
        <v>8704</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8703</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8703</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8703</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7595</v>
      </c>
      <c r="K1511" s="56"/>
      <c r="L1511" s="54" t="s">
        <v>7575</v>
      </c>
      <c r="M1511" s="164" t="s">
        <v>8702</v>
      </c>
      <c r="N1511" s="56" t="s">
        <v>8704</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7595</v>
      </c>
      <c r="K1512" s="56"/>
      <c r="L1512" s="54" t="s">
        <v>7575</v>
      </c>
      <c r="M1512" s="164" t="s">
        <v>8702</v>
      </c>
      <c r="N1512" s="56" t="s">
        <v>8704</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8703</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8703</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8703</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8703</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8703</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8703</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8703</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8703</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8703</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8703</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8703</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8703</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8703</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8703</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8703</v>
      </c>
      <c r="O1527" s="113"/>
      <c r="P1527" s="113" t="s">
        <v>91</v>
      </c>
      <c r="Q1527" s="113" t="s">
        <v>74</v>
      </c>
      <c r="R1527" s="113"/>
      <c r="S1527" s="113"/>
    </row>
    <row r="1528" spans="1:19" x14ac:dyDescent="0.45">
      <c r="A1528" s="111" t="s">
        <v>4030</v>
      </c>
      <c r="B1528" s="114">
        <v>-99</v>
      </c>
      <c r="C1528" s="113" t="s">
        <v>4039</v>
      </c>
      <c r="D1528" s="50"/>
      <c r="E1528" s="158"/>
      <c r="F1528" s="113"/>
      <c r="G1528" s="113" t="s">
        <v>4908</v>
      </c>
      <c r="H1528" s="113" t="s">
        <v>4909</v>
      </c>
      <c r="I1528" s="113"/>
      <c r="J1528" s="56" t="s">
        <v>7595</v>
      </c>
      <c r="K1528" s="56"/>
      <c r="L1528" s="113" t="s">
        <v>91</v>
      </c>
      <c r="M1528" s="114">
        <v>0</v>
      </c>
      <c r="N1528" s="113" t="s">
        <v>8703</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8" priority="37"/>
  </conditionalFormatting>
  <conditionalFormatting sqref="A1">
    <cfRule type="duplicateValues" dxfId="127" priority="38"/>
  </conditionalFormatting>
  <conditionalFormatting sqref="A1">
    <cfRule type="duplicateValues" dxfId="126" priority="39"/>
  </conditionalFormatting>
  <conditionalFormatting sqref="A1">
    <cfRule type="duplicateValues" dxfId="125" priority="36"/>
  </conditionalFormatting>
  <conditionalFormatting sqref="B1:B1527">
    <cfRule type="cellIs" dxfId="124" priority="35" operator="equal">
      <formula>-99</formula>
    </cfRule>
  </conditionalFormatting>
  <conditionalFormatting sqref="C500 C93:C140 C377 C142:C241 C1:C33 C76:C90 C35:C40 C243:C261 C263:C287 C42:C74">
    <cfRule type="duplicateValues" dxfId="123" priority="40"/>
  </conditionalFormatting>
  <conditionalFormatting sqref="C377 C93:C140 C142:C156 C1:C33 C76:C90 C35:C40 C42:C74">
    <cfRule type="duplicateValues" dxfId="122" priority="41"/>
  </conditionalFormatting>
  <conditionalFormatting sqref="C174">
    <cfRule type="duplicateValues" dxfId="121" priority="42"/>
  </conditionalFormatting>
  <conditionalFormatting sqref="C377 C93:C140 C142:C241 C1:C33 C76:C90 C35:C40 C243:C261 C263:C267 C42:C74">
    <cfRule type="duplicateValues" dxfId="120" priority="43"/>
  </conditionalFormatting>
  <conditionalFormatting sqref="C76:C1048576 C1:C74">
    <cfRule type="duplicateValues" dxfId="119" priority="34"/>
  </conditionalFormatting>
  <conditionalFormatting sqref="G1204">
    <cfRule type="duplicateValues" dxfId="118" priority="33"/>
  </conditionalFormatting>
  <conditionalFormatting sqref="G1371">
    <cfRule type="duplicateValues" dxfId="117" priority="32"/>
  </conditionalFormatting>
  <conditionalFormatting sqref="G647:G648">
    <cfRule type="duplicateValues" dxfId="116" priority="31"/>
  </conditionalFormatting>
  <conditionalFormatting sqref="G635">
    <cfRule type="duplicateValues" dxfId="115" priority="30"/>
  </conditionalFormatting>
  <conditionalFormatting sqref="G522">
    <cfRule type="duplicateValues" dxfId="114" priority="29"/>
  </conditionalFormatting>
  <conditionalFormatting sqref="G451">
    <cfRule type="duplicateValues" dxfId="113" priority="28"/>
  </conditionalFormatting>
  <conditionalFormatting sqref="G1100">
    <cfRule type="duplicateValues" dxfId="112" priority="27"/>
  </conditionalFormatting>
  <conditionalFormatting sqref="G1201">
    <cfRule type="duplicateValues" dxfId="111" priority="26"/>
  </conditionalFormatting>
  <conditionalFormatting sqref="C681">
    <cfRule type="duplicateValues" dxfId="110" priority="23"/>
  </conditionalFormatting>
  <conditionalFormatting sqref="C681">
    <cfRule type="duplicateValues" dxfId="109" priority="24"/>
  </conditionalFormatting>
  <conditionalFormatting sqref="G681">
    <cfRule type="duplicateValues" dxfId="108" priority="25"/>
  </conditionalFormatting>
  <conditionalFormatting sqref="C664">
    <cfRule type="duplicateValues" dxfId="107" priority="20"/>
  </conditionalFormatting>
  <conditionalFormatting sqref="C664">
    <cfRule type="duplicateValues" dxfId="106" priority="21"/>
  </conditionalFormatting>
  <conditionalFormatting sqref="G664">
    <cfRule type="duplicateValues" dxfId="105" priority="22"/>
  </conditionalFormatting>
  <conditionalFormatting sqref="G377 G1:G19 G21:G33 G76:G140 G142:G241 G35:G40 G243:G261 G263:G267 G42:G74">
    <cfRule type="duplicateValues" dxfId="104" priority="44"/>
  </conditionalFormatting>
  <conditionalFormatting sqref="G75">
    <cfRule type="duplicateValues" dxfId="103" priority="19"/>
  </conditionalFormatting>
  <conditionalFormatting sqref="G141">
    <cfRule type="duplicateValues" dxfId="102" priority="18"/>
  </conditionalFormatting>
  <conditionalFormatting sqref="G34">
    <cfRule type="duplicateValues" dxfId="101" priority="17"/>
  </conditionalFormatting>
  <conditionalFormatting sqref="G242">
    <cfRule type="duplicateValues" dxfId="100" priority="16"/>
  </conditionalFormatting>
  <conditionalFormatting sqref="G262">
    <cfRule type="duplicateValues" dxfId="99" priority="15"/>
  </conditionalFormatting>
  <conditionalFormatting sqref="G293">
    <cfRule type="duplicateValues" dxfId="98" priority="14"/>
  </conditionalFormatting>
  <conditionalFormatting sqref="G313">
    <cfRule type="duplicateValues" dxfId="97" priority="13"/>
  </conditionalFormatting>
  <conditionalFormatting sqref="G679">
    <cfRule type="duplicateValues" dxfId="96" priority="12"/>
  </conditionalFormatting>
  <conditionalFormatting sqref="G699">
    <cfRule type="duplicateValues" dxfId="95" priority="11"/>
  </conditionalFormatting>
  <conditionalFormatting sqref="G370">
    <cfRule type="duplicateValues" dxfId="94" priority="10"/>
  </conditionalFormatting>
  <conditionalFormatting sqref="B1">
    <cfRule type="duplicateValues" dxfId="93" priority="45"/>
  </conditionalFormatting>
  <conditionalFormatting sqref="G1200">
    <cfRule type="duplicateValues" dxfId="92" priority="9"/>
  </conditionalFormatting>
  <conditionalFormatting sqref="G1101 G1099">
    <cfRule type="duplicateValues" dxfId="91" priority="46"/>
  </conditionalFormatting>
  <conditionalFormatting sqref="G1243">
    <cfRule type="duplicateValues" dxfId="90" priority="8"/>
  </conditionalFormatting>
  <conditionalFormatting sqref="G1240">
    <cfRule type="duplicateValues" dxfId="89" priority="7"/>
  </conditionalFormatting>
  <conditionalFormatting sqref="G1239">
    <cfRule type="duplicateValues" dxfId="88" priority="6"/>
  </conditionalFormatting>
  <conditionalFormatting sqref="G1377">
    <cfRule type="duplicateValues" dxfId="87" priority="5"/>
  </conditionalFormatting>
  <conditionalFormatting sqref="G1374">
    <cfRule type="duplicateValues" dxfId="86" priority="4"/>
  </conditionalFormatting>
  <conditionalFormatting sqref="G1373">
    <cfRule type="duplicateValues" dxfId="85" priority="3"/>
  </conditionalFormatting>
  <conditionalFormatting sqref="G1093:G1098">
    <cfRule type="duplicateValues" dxfId="84" priority="48"/>
  </conditionalFormatting>
  <conditionalFormatting sqref="G1109:G1114">
    <cfRule type="duplicateValues" dxfId="83" priority="49"/>
  </conditionalFormatting>
  <conditionalFormatting sqref="G1199 G1202">
    <cfRule type="duplicateValues" dxfId="82" priority="50"/>
  </conditionalFormatting>
  <conditionalFormatting sqref="G1238 G1241">
    <cfRule type="duplicateValues" dxfId="81" priority="51"/>
  </conditionalFormatting>
  <conditionalFormatting sqref="G1372 G1375">
    <cfRule type="duplicateValues" dxfId="80" priority="52"/>
  </conditionalFormatting>
  <conditionalFormatting sqref="B1528">
    <cfRule type="cellIs" dxfId="79" priority="2" operator="equal">
      <formula>-99</formula>
    </cfRule>
  </conditionalFormatting>
  <conditionalFormatting sqref="E875 E437:E870 E877:E1470 E1472 E1474:E1048576 E1:E422">
    <cfRule type="duplicateValues" dxfId="78" priority="1"/>
  </conditionalFormatting>
  <conditionalFormatting sqref="G649:G663 G379:G450 G665:G678 G682:G698 G680 G371:G376 G329:G369 G452:G499 G501:G521 G523:G634 G636:G646 G700:G1091">
    <cfRule type="duplicateValues" dxfId="77" priority="5436"/>
  </conditionalFormatting>
  <conditionalFormatting sqref="C76:C90 C93:C1523 C1:C74">
    <cfRule type="duplicateValues" dxfId="7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712" activePane="bottomLeft" state="frozen"/>
      <selection activeCell="A169" sqref="A169:XFD169"/>
      <selection pane="bottomLeft" activeCell="B1529" sqref="B1529"/>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1"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1"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1"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1"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1"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1"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1"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1"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1"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c r="S10" s="113"/>
    </row>
    <row r="11" spans="1:19" x14ac:dyDescent="0.45">
      <c r="A11" s="111"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1"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1"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1"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11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11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11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11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11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11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11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11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113"/>
    </row>
    <row r="24" spans="1:19" x14ac:dyDescent="0.4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45">
      <c r="A25" s="113" t="s">
        <v>6815</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113"/>
    </row>
    <row r="26" spans="1:19" x14ac:dyDescent="0.45">
      <c r="A26" s="142" t="s">
        <v>6815</v>
      </c>
      <c r="B26" s="77">
        <v>-99</v>
      </c>
      <c r="C26" s="50" t="s">
        <v>292</v>
      </c>
      <c r="D26" s="113"/>
      <c r="E26" s="50"/>
      <c r="F26" s="113"/>
      <c r="G26" s="50" t="s">
        <v>292</v>
      </c>
      <c r="H26" s="50" t="s">
        <v>292</v>
      </c>
      <c r="I26" s="113"/>
      <c r="J26" s="50" t="s">
        <v>7595</v>
      </c>
      <c r="K26" s="50"/>
      <c r="L26" s="53" t="s">
        <v>7575</v>
      </c>
      <c r="M26" s="114" t="s">
        <v>8702</v>
      </c>
      <c r="N26" s="113" t="s">
        <v>8704</v>
      </c>
      <c r="O26" s="113"/>
      <c r="P26" s="137"/>
      <c r="Q26" s="137" t="s">
        <v>54</v>
      </c>
      <c r="R26" s="53"/>
      <c r="S26" s="113"/>
    </row>
    <row r="27" spans="1:19" x14ac:dyDescent="0.45">
      <c r="A27" s="115" t="s">
        <v>6815</v>
      </c>
      <c r="B27" s="100">
        <v>1</v>
      </c>
      <c r="C27" s="101" t="s">
        <v>93</v>
      </c>
      <c r="D27" s="101" t="s">
        <v>1923</v>
      </c>
      <c r="E27" s="102" t="s">
        <v>2130</v>
      </c>
      <c r="F27" s="101" t="s">
        <v>7894</v>
      </c>
      <c r="G27" s="101" t="s">
        <v>277</v>
      </c>
      <c r="H27" s="101" t="s">
        <v>278</v>
      </c>
      <c r="I27" s="101" t="s">
        <v>2311</v>
      </c>
      <c r="J27" s="103" t="s">
        <v>7595</v>
      </c>
      <c r="K27" s="103"/>
      <c r="L27" s="101" t="s">
        <v>91</v>
      </c>
      <c r="M27" s="163" t="s">
        <v>8702</v>
      </c>
      <c r="N27" s="103" t="s">
        <v>8704</v>
      </c>
      <c r="O27" s="103" t="s">
        <v>8707</v>
      </c>
      <c r="P27" s="115" t="s">
        <v>91</v>
      </c>
      <c r="Q27" s="115" t="s">
        <v>54</v>
      </c>
      <c r="R27" s="115"/>
      <c r="S27" s="113"/>
    </row>
    <row r="28" spans="1:19" x14ac:dyDescent="0.45">
      <c r="A28" s="113" t="s">
        <v>6815</v>
      </c>
      <c r="B28" s="77">
        <v>2</v>
      </c>
      <c r="C28" s="54" t="s">
        <v>126</v>
      </c>
      <c r="D28" s="54" t="s">
        <v>1950</v>
      </c>
      <c r="E28" s="54" t="s">
        <v>7779</v>
      </c>
      <c r="F28" s="54" t="s">
        <v>7852</v>
      </c>
      <c r="G28" s="54" t="s">
        <v>338</v>
      </c>
      <c r="H28" s="56" t="s">
        <v>2118</v>
      </c>
      <c r="I28" s="69" t="s">
        <v>2461</v>
      </c>
      <c r="J28" s="56" t="s">
        <v>7595</v>
      </c>
      <c r="K28" s="56"/>
      <c r="L28" s="113" t="s">
        <v>7575</v>
      </c>
      <c r="M28" s="114" t="s">
        <v>8702</v>
      </c>
      <c r="N28" s="113" t="s">
        <v>8704</v>
      </c>
      <c r="O28" s="113" t="s">
        <v>8707</v>
      </c>
      <c r="P28" s="113" t="s">
        <v>100</v>
      </c>
      <c r="Q28" s="113" t="s">
        <v>54</v>
      </c>
      <c r="R28" s="113"/>
      <c r="S28" s="113"/>
    </row>
    <row r="29" spans="1:19" x14ac:dyDescent="0.45">
      <c r="A29" s="113" t="s">
        <v>6815</v>
      </c>
      <c r="B29" s="77">
        <v>3</v>
      </c>
      <c r="C29" s="54" t="s">
        <v>2030</v>
      </c>
      <c r="D29" s="54" t="s">
        <v>2056</v>
      </c>
      <c r="E29" s="54" t="s">
        <v>7791</v>
      </c>
      <c r="F29" s="54" t="s">
        <v>7781</v>
      </c>
      <c r="G29" s="54" t="s">
        <v>2108</v>
      </c>
      <c r="H29" s="54" t="s">
        <v>2109</v>
      </c>
      <c r="I29" s="68" t="s">
        <v>2462</v>
      </c>
      <c r="J29" s="56" t="s">
        <v>7595</v>
      </c>
      <c r="K29" s="56"/>
      <c r="L29" s="54" t="s">
        <v>153</v>
      </c>
      <c r="M29" s="164" t="s">
        <v>8702</v>
      </c>
      <c r="N29" s="56" t="s">
        <v>8703</v>
      </c>
      <c r="O29" s="56" t="s">
        <v>8707</v>
      </c>
      <c r="P29" s="113" t="s">
        <v>153</v>
      </c>
      <c r="Q29" s="113" t="s">
        <v>54</v>
      </c>
      <c r="R29" s="113"/>
      <c r="S29" s="113"/>
    </row>
    <row r="30" spans="1:19" x14ac:dyDescent="0.45">
      <c r="A30" s="113" t="s">
        <v>6815</v>
      </c>
      <c r="B30" s="77">
        <v>4</v>
      </c>
      <c r="C30" s="54" t="s">
        <v>2031</v>
      </c>
      <c r="D30" s="54" t="s">
        <v>7572</v>
      </c>
      <c r="E30" s="54" t="s">
        <v>7786</v>
      </c>
      <c r="F30" s="54" t="s">
        <v>7780</v>
      </c>
      <c r="G30" s="54" t="s">
        <v>2114</v>
      </c>
      <c r="H30" s="54" t="s">
        <v>2112</v>
      </c>
      <c r="I30" s="68" t="s">
        <v>2464</v>
      </c>
      <c r="J30" s="56" t="s">
        <v>3424</v>
      </c>
      <c r="K30" s="56" t="s">
        <v>7593</v>
      </c>
      <c r="L30" s="54" t="s">
        <v>91</v>
      </c>
      <c r="M30" s="164">
        <v>0</v>
      </c>
      <c r="N30" s="56" t="s">
        <v>8703</v>
      </c>
      <c r="O30" s="56" t="s">
        <v>8708</v>
      </c>
      <c r="P30" s="113" t="s">
        <v>92</v>
      </c>
      <c r="Q30" s="113" t="s">
        <v>54</v>
      </c>
      <c r="R30" s="113"/>
      <c r="S30" s="113"/>
    </row>
    <row r="31" spans="1:19" x14ac:dyDescent="0.45">
      <c r="A31" s="113" t="s">
        <v>6815</v>
      </c>
      <c r="B31" s="77">
        <v>5</v>
      </c>
      <c r="C31" s="54" t="s">
        <v>2033</v>
      </c>
      <c r="D31" s="54" t="s">
        <v>1952</v>
      </c>
      <c r="E31" s="54" t="s">
        <v>7792</v>
      </c>
      <c r="F31" s="54" t="s">
        <v>7881</v>
      </c>
      <c r="G31" s="54" t="s">
        <v>2115</v>
      </c>
      <c r="H31" s="54" t="s">
        <v>2113</v>
      </c>
      <c r="I31" s="68" t="s">
        <v>2465</v>
      </c>
      <c r="J31" s="56" t="s">
        <v>3409</v>
      </c>
      <c r="K31" s="56" t="s">
        <v>7594</v>
      </c>
      <c r="L31" s="54" t="s">
        <v>91</v>
      </c>
      <c r="M31" s="164">
        <v>0</v>
      </c>
      <c r="N31" s="56" t="s">
        <v>8703</v>
      </c>
      <c r="O31" s="56" t="s">
        <v>8708</v>
      </c>
      <c r="P31" s="113" t="s">
        <v>92</v>
      </c>
      <c r="Q31" s="113" t="s">
        <v>54</v>
      </c>
      <c r="R31" s="113"/>
      <c r="S31" s="113"/>
    </row>
    <row r="32" spans="1:19" x14ac:dyDescent="0.45">
      <c r="A32" s="113" t="s">
        <v>6815</v>
      </c>
      <c r="B32" s="77">
        <v>6</v>
      </c>
      <c r="C32" s="56" t="s">
        <v>2755</v>
      </c>
      <c r="D32" s="50" t="s">
        <v>1885</v>
      </c>
      <c r="E32" s="56" t="s">
        <v>7793</v>
      </c>
      <c r="F32" s="56" t="s">
        <v>7882</v>
      </c>
      <c r="G32" s="56" t="s">
        <v>3187</v>
      </c>
      <c r="H32" s="50" t="s">
        <v>2959</v>
      </c>
      <c r="I32" s="56"/>
      <c r="J32" s="56" t="s">
        <v>7595</v>
      </c>
      <c r="K32" s="56"/>
      <c r="L32" s="50" t="s">
        <v>7574</v>
      </c>
      <c r="M32" s="162">
        <v>0</v>
      </c>
      <c r="N32" s="50" t="s">
        <v>8703</v>
      </c>
      <c r="O32" s="50" t="s">
        <v>8708</v>
      </c>
      <c r="P32" s="113" t="s">
        <v>156</v>
      </c>
      <c r="Q32" s="113" t="s">
        <v>54</v>
      </c>
      <c r="R32" s="113"/>
      <c r="S32" s="113"/>
    </row>
    <row r="33" spans="1:19" x14ac:dyDescent="0.45">
      <c r="A33" s="113" t="s">
        <v>6815</v>
      </c>
      <c r="B33" s="77">
        <v>7</v>
      </c>
      <c r="C33" s="54" t="s">
        <v>2034</v>
      </c>
      <c r="D33" s="54" t="s">
        <v>2032</v>
      </c>
      <c r="E33" s="54" t="s">
        <v>7794</v>
      </c>
      <c r="F33" s="54" t="s">
        <v>2266</v>
      </c>
      <c r="G33" s="54" t="s">
        <v>2117</v>
      </c>
      <c r="H33" s="54" t="s">
        <v>2116</v>
      </c>
      <c r="I33" s="68" t="s">
        <v>2466</v>
      </c>
      <c r="J33" s="56" t="s">
        <v>7595</v>
      </c>
      <c r="K33" s="56"/>
      <c r="L33" s="50" t="s">
        <v>7574</v>
      </c>
      <c r="M33" s="162">
        <v>0</v>
      </c>
      <c r="N33" s="50" t="s">
        <v>8703</v>
      </c>
      <c r="O33" s="50" t="s">
        <v>8708</v>
      </c>
      <c r="P33" s="113" t="s">
        <v>262</v>
      </c>
      <c r="Q33" s="113" t="s">
        <v>54</v>
      </c>
      <c r="R33" s="113"/>
      <c r="S33" s="113"/>
    </row>
    <row r="34" spans="1:19" x14ac:dyDescent="0.45">
      <c r="A34" s="113" t="s">
        <v>6815</v>
      </c>
      <c r="B34" s="77">
        <v>8</v>
      </c>
      <c r="C34" s="55" t="s">
        <v>2035</v>
      </c>
      <c r="D34" s="54" t="s">
        <v>2036</v>
      </c>
      <c r="E34" s="54" t="s">
        <v>7795</v>
      </c>
      <c r="F34" s="54" t="s">
        <v>2263</v>
      </c>
      <c r="G34" s="54" t="s">
        <v>2111</v>
      </c>
      <c r="H34" s="54" t="s">
        <v>2110</v>
      </c>
      <c r="I34" s="68" t="s">
        <v>2463</v>
      </c>
      <c r="J34" s="57" t="s">
        <v>7595</v>
      </c>
      <c r="K34" s="57"/>
      <c r="L34" s="54" t="s">
        <v>91</v>
      </c>
      <c r="M34" s="164">
        <v>0</v>
      </c>
      <c r="N34" s="56" t="s">
        <v>8703</v>
      </c>
      <c r="O34" s="56" t="s">
        <v>8708</v>
      </c>
      <c r="P34" s="113" t="s">
        <v>92</v>
      </c>
      <c r="Q34" s="113" t="s">
        <v>54</v>
      </c>
      <c r="R34" s="113"/>
      <c r="S34" s="113"/>
    </row>
    <row r="35" spans="1:19" x14ac:dyDescent="0.45">
      <c r="A35" s="115" t="s">
        <v>6815</v>
      </c>
      <c r="B35" s="100">
        <v>9</v>
      </c>
      <c r="C35" s="101" t="s">
        <v>2038</v>
      </c>
      <c r="D35" s="101" t="s">
        <v>1895</v>
      </c>
      <c r="E35" s="102" t="s">
        <v>7787</v>
      </c>
      <c r="F35" s="101" t="s">
        <v>2172</v>
      </c>
      <c r="G35" s="101"/>
      <c r="H35" s="101"/>
      <c r="I35" s="101"/>
      <c r="J35" s="103" t="s">
        <v>7595</v>
      </c>
      <c r="K35" s="103"/>
      <c r="L35" s="101" t="s">
        <v>91</v>
      </c>
      <c r="M35" s="163">
        <v>0</v>
      </c>
      <c r="N35" s="103" t="s">
        <v>8703</v>
      </c>
      <c r="O35" s="103" t="s">
        <v>8708</v>
      </c>
      <c r="P35" s="115" t="s">
        <v>91</v>
      </c>
      <c r="Q35" s="115" t="s">
        <v>54</v>
      </c>
      <c r="R35" s="115"/>
      <c r="S35" s="11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11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3"/>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45">
      <c r="A50" s="142" t="s">
        <v>6820</v>
      </c>
      <c r="B50" s="94">
        <v>-99</v>
      </c>
      <c r="C50" s="50" t="s">
        <v>2765</v>
      </c>
      <c r="D50" s="113"/>
      <c r="F50" s="113"/>
      <c r="G50" s="50" t="s">
        <v>3197</v>
      </c>
      <c r="H50" s="50" t="s">
        <v>2969</v>
      </c>
      <c r="I50" s="113"/>
      <c r="J50" s="50" t="s">
        <v>7595</v>
      </c>
      <c r="K50" s="50"/>
      <c r="L50" s="50" t="s">
        <v>7576</v>
      </c>
      <c r="M50" s="162"/>
      <c r="N50" s="50"/>
      <c r="O50" s="50"/>
      <c r="P50" s="137" t="s">
        <v>3952</v>
      </c>
      <c r="Q50" s="137" t="s">
        <v>54</v>
      </c>
      <c r="R50" s="53"/>
      <c r="S50" s="113"/>
    </row>
    <row r="51" spans="1:19" x14ac:dyDescent="0.45">
      <c r="A51" s="142" t="s">
        <v>6820</v>
      </c>
      <c r="B51" s="94">
        <v>-99</v>
      </c>
      <c r="C51" s="50" t="s">
        <v>292</v>
      </c>
      <c r="D51" s="113"/>
      <c r="F51" s="113"/>
      <c r="G51" s="50" t="s">
        <v>292</v>
      </c>
      <c r="H51" s="50" t="s">
        <v>292</v>
      </c>
      <c r="I51" s="113"/>
      <c r="J51" s="50" t="s">
        <v>7595</v>
      </c>
      <c r="K51" s="50"/>
      <c r="L51" s="53" t="s">
        <v>7575</v>
      </c>
      <c r="M51" s="114" t="s">
        <v>8702</v>
      </c>
      <c r="N51" s="113" t="s">
        <v>8704</v>
      </c>
      <c r="O51" s="113"/>
      <c r="P51" s="137"/>
      <c r="Q51" s="137" t="s">
        <v>54</v>
      </c>
      <c r="R51" s="53"/>
      <c r="S51" s="113"/>
    </row>
    <row r="52" spans="1:19" x14ac:dyDescent="0.45">
      <c r="A52" s="113" t="s">
        <v>6820</v>
      </c>
      <c r="B52" s="94">
        <v>-1</v>
      </c>
      <c r="C52" s="56" t="s">
        <v>2778</v>
      </c>
      <c r="D52" s="50" t="s">
        <v>6601</v>
      </c>
      <c r="E52" s="56"/>
      <c r="F52" s="56" t="s">
        <v>3397</v>
      </c>
      <c r="G52" s="56" t="s">
        <v>3210</v>
      </c>
      <c r="H52" s="50" t="s">
        <v>2981</v>
      </c>
      <c r="I52" s="56"/>
      <c r="J52" s="56" t="s">
        <v>7595</v>
      </c>
      <c r="K52" s="56"/>
      <c r="L52" s="50" t="s">
        <v>7574</v>
      </c>
      <c r="M52" s="162">
        <v>0</v>
      </c>
      <c r="N52" s="50" t="s">
        <v>8703</v>
      </c>
      <c r="O52" s="50"/>
      <c r="P52" s="113" t="s">
        <v>3002</v>
      </c>
      <c r="Q52" s="113" t="s">
        <v>54</v>
      </c>
      <c r="R52" s="113"/>
      <c r="S52" s="113"/>
    </row>
    <row r="53" spans="1:19" x14ac:dyDescent="0.45">
      <c r="A53" s="113" t="s">
        <v>6820</v>
      </c>
      <c r="B53" s="94">
        <v>-1</v>
      </c>
      <c r="C53" s="56" t="s">
        <v>2777</v>
      </c>
      <c r="D53" s="50" t="s">
        <v>6596</v>
      </c>
      <c r="E53" s="56"/>
      <c r="F53" s="56" t="s">
        <v>7859</v>
      </c>
      <c r="G53" s="56" t="s">
        <v>3209</v>
      </c>
      <c r="H53" s="50" t="s">
        <v>2980</v>
      </c>
      <c r="I53" s="56"/>
      <c r="J53" s="56" t="s">
        <v>3411</v>
      </c>
      <c r="K53" s="56" t="s">
        <v>7594</v>
      </c>
      <c r="L53" s="50" t="s">
        <v>91</v>
      </c>
      <c r="M53" s="162">
        <v>0</v>
      </c>
      <c r="N53" s="50" t="s">
        <v>8703</v>
      </c>
      <c r="O53" s="50"/>
      <c r="P53" s="113" t="s">
        <v>92</v>
      </c>
      <c r="Q53" s="113" t="s">
        <v>54</v>
      </c>
      <c r="R53" s="113"/>
      <c r="S53" s="113"/>
    </row>
    <row r="54" spans="1:19" x14ac:dyDescent="0.45">
      <c r="A54" s="113" t="s">
        <v>6820</v>
      </c>
      <c r="B54" s="94">
        <v>-1</v>
      </c>
      <c r="C54" s="57" t="s">
        <v>8732</v>
      </c>
      <c r="D54" s="50" t="s">
        <v>6591</v>
      </c>
      <c r="E54" s="56"/>
      <c r="F54" s="56" t="s">
        <v>7854</v>
      </c>
      <c r="G54" s="56" t="s">
        <v>3199</v>
      </c>
      <c r="H54" s="50" t="s">
        <v>2970</v>
      </c>
      <c r="I54" s="56"/>
      <c r="J54" s="56" t="s">
        <v>3411</v>
      </c>
      <c r="K54" s="56" t="s">
        <v>7594</v>
      </c>
      <c r="L54" s="50" t="s">
        <v>91</v>
      </c>
      <c r="M54" s="162">
        <v>0</v>
      </c>
      <c r="N54" s="50" t="s">
        <v>8703</v>
      </c>
      <c r="O54" s="50"/>
      <c r="P54" s="113" t="s">
        <v>92</v>
      </c>
      <c r="Q54" s="113" t="s">
        <v>54</v>
      </c>
      <c r="R54" s="113" t="s">
        <v>8731</v>
      </c>
      <c r="S54" s="113"/>
    </row>
    <row r="55" spans="1:19" x14ac:dyDescent="0.45">
      <c r="A55" s="113" t="s">
        <v>6820</v>
      </c>
      <c r="B55" s="94">
        <v>-1</v>
      </c>
      <c r="C55" s="57" t="s">
        <v>8733</v>
      </c>
      <c r="D55" s="50" t="s">
        <v>6597</v>
      </c>
      <c r="E55" s="56"/>
      <c r="F55" s="56" t="s">
        <v>7855</v>
      </c>
      <c r="G55" s="56" t="s">
        <v>3211</v>
      </c>
      <c r="H55" s="50" t="s">
        <v>2982</v>
      </c>
      <c r="I55" s="56"/>
      <c r="J55" s="56" t="s">
        <v>3411</v>
      </c>
      <c r="K55" s="56" t="s">
        <v>7594</v>
      </c>
      <c r="L55" s="50" t="s">
        <v>91</v>
      </c>
      <c r="M55" s="162">
        <v>0</v>
      </c>
      <c r="N55" s="50" t="s">
        <v>8703</v>
      </c>
      <c r="O55" s="50"/>
      <c r="P55" s="113" t="s">
        <v>92</v>
      </c>
      <c r="Q55" s="113" t="s">
        <v>54</v>
      </c>
      <c r="R55" s="113" t="s">
        <v>8730</v>
      </c>
      <c r="S55" s="113"/>
    </row>
    <row r="56" spans="1:19" x14ac:dyDescent="0.45">
      <c r="A56" s="113" t="s">
        <v>6820</v>
      </c>
      <c r="B56" s="94">
        <v>-1</v>
      </c>
      <c r="C56" s="57" t="s">
        <v>8734</v>
      </c>
      <c r="D56" s="50" t="s">
        <v>6592</v>
      </c>
      <c r="E56" s="56"/>
      <c r="F56" s="56" t="s">
        <v>7856</v>
      </c>
      <c r="G56" s="56" t="s">
        <v>3201</v>
      </c>
      <c r="H56" s="50" t="s">
        <v>2972</v>
      </c>
      <c r="I56" s="56"/>
      <c r="J56" s="56" t="s">
        <v>3411</v>
      </c>
      <c r="K56" s="56" t="s">
        <v>7594</v>
      </c>
      <c r="L56" s="50" t="s">
        <v>91</v>
      </c>
      <c r="M56" s="162">
        <v>0</v>
      </c>
      <c r="N56" s="50" t="s">
        <v>8703</v>
      </c>
      <c r="O56" s="50"/>
      <c r="P56" s="113" t="s">
        <v>92</v>
      </c>
      <c r="Q56" s="113" t="s">
        <v>54</v>
      </c>
      <c r="R56" s="113" t="s">
        <v>8729</v>
      </c>
      <c r="S56" s="113"/>
    </row>
    <row r="57" spans="1:19" x14ac:dyDescent="0.45">
      <c r="A57" s="113" t="s">
        <v>6820</v>
      </c>
      <c r="B57" s="94">
        <v>-1</v>
      </c>
      <c r="C57" s="56" t="s">
        <v>2775</v>
      </c>
      <c r="D57" s="50" t="s">
        <v>6595</v>
      </c>
      <c r="E57" s="56"/>
      <c r="F57" s="56" t="s">
        <v>7860</v>
      </c>
      <c r="G57" s="56" t="s">
        <v>3207</v>
      </c>
      <c r="H57" s="50" t="s">
        <v>2978</v>
      </c>
      <c r="I57" s="56"/>
      <c r="J57" s="56" t="s">
        <v>3411</v>
      </c>
      <c r="K57" s="56" t="s">
        <v>7594</v>
      </c>
      <c r="L57" s="50" t="s">
        <v>91</v>
      </c>
      <c r="M57" s="162">
        <v>0</v>
      </c>
      <c r="N57" s="50" t="s">
        <v>8703</v>
      </c>
      <c r="O57" s="50"/>
      <c r="P57" s="113" t="s">
        <v>92</v>
      </c>
      <c r="Q57" s="113" t="s">
        <v>54</v>
      </c>
      <c r="R57" s="113"/>
      <c r="S57" s="113"/>
    </row>
    <row r="58" spans="1:19" x14ac:dyDescent="0.45">
      <c r="A58" s="113" t="s">
        <v>6820</v>
      </c>
      <c r="B58" s="94">
        <v>-1</v>
      </c>
      <c r="C58" s="57" t="s">
        <v>8735</v>
      </c>
      <c r="D58" s="50" t="s">
        <v>6593</v>
      </c>
      <c r="E58" s="56"/>
      <c r="F58" s="56" t="s">
        <v>7857</v>
      </c>
      <c r="G58" s="56" t="s">
        <v>3203</v>
      </c>
      <c r="H58" s="50" t="s">
        <v>2974</v>
      </c>
      <c r="I58" s="56"/>
      <c r="J58" s="56" t="s">
        <v>3411</v>
      </c>
      <c r="K58" s="56" t="s">
        <v>7594</v>
      </c>
      <c r="L58" s="50" t="s">
        <v>91</v>
      </c>
      <c r="M58" s="162">
        <v>0</v>
      </c>
      <c r="N58" s="50" t="s">
        <v>8703</v>
      </c>
      <c r="O58" s="50"/>
      <c r="P58" s="113" t="s">
        <v>92</v>
      </c>
      <c r="Q58" s="113" t="s">
        <v>54</v>
      </c>
      <c r="R58" s="113" t="s">
        <v>8728</v>
      </c>
      <c r="S58" s="113"/>
    </row>
    <row r="59" spans="1:19" x14ac:dyDescent="0.45">
      <c r="A59" s="113" t="s">
        <v>6820</v>
      </c>
      <c r="B59" s="94">
        <v>-1</v>
      </c>
      <c r="C59" s="57" t="s">
        <v>8736</v>
      </c>
      <c r="D59" s="50" t="s">
        <v>6594</v>
      </c>
      <c r="E59" s="56"/>
      <c r="F59" s="56" t="s">
        <v>7858</v>
      </c>
      <c r="G59" s="56" t="s">
        <v>3205</v>
      </c>
      <c r="H59" s="50" t="s">
        <v>2976</v>
      </c>
      <c r="I59" s="56"/>
      <c r="J59" s="56" t="s">
        <v>3411</v>
      </c>
      <c r="K59" s="56" t="s">
        <v>7594</v>
      </c>
      <c r="L59" s="50" t="s">
        <v>91</v>
      </c>
      <c r="M59" s="162">
        <v>0</v>
      </c>
      <c r="N59" s="50" t="s">
        <v>8703</v>
      </c>
      <c r="O59" s="50"/>
      <c r="P59" s="113" t="s">
        <v>92</v>
      </c>
      <c r="Q59" s="113" t="s">
        <v>54</v>
      </c>
      <c r="R59" s="113" t="s">
        <v>8727</v>
      </c>
      <c r="S59" s="113"/>
    </row>
    <row r="60" spans="1:19" x14ac:dyDescent="0.45">
      <c r="A60" s="113" t="s">
        <v>6820</v>
      </c>
      <c r="B60" s="94">
        <v>-1</v>
      </c>
      <c r="C60" s="56" t="s">
        <v>2781</v>
      </c>
      <c r="D60" s="50" t="s">
        <v>6598</v>
      </c>
      <c r="E60" s="56"/>
      <c r="F60" s="56" t="s">
        <v>7861</v>
      </c>
      <c r="G60" s="56" t="s">
        <v>3213</v>
      </c>
      <c r="H60" s="50" t="s">
        <v>2984</v>
      </c>
      <c r="I60" s="56"/>
      <c r="J60" s="56" t="s">
        <v>3411</v>
      </c>
      <c r="K60" s="56" t="s">
        <v>7594</v>
      </c>
      <c r="L60" s="50" t="s">
        <v>91</v>
      </c>
      <c r="M60" s="162">
        <v>0</v>
      </c>
      <c r="N60" s="50" t="s">
        <v>8703</v>
      </c>
      <c r="O60" s="50"/>
      <c r="P60" s="113" t="s">
        <v>92</v>
      </c>
      <c r="Q60" s="113" t="s">
        <v>54</v>
      </c>
      <c r="R60" s="113"/>
      <c r="S60" s="113"/>
    </row>
    <row r="61" spans="1:19" x14ac:dyDescent="0.45">
      <c r="A61" s="113" t="s">
        <v>6820</v>
      </c>
      <c r="B61" s="94">
        <v>-1</v>
      </c>
      <c r="C61" s="56" t="s">
        <v>2768</v>
      </c>
      <c r="D61" s="50" t="s">
        <v>6606</v>
      </c>
      <c r="E61" s="56"/>
      <c r="F61" s="56" t="s">
        <v>3396</v>
      </c>
      <c r="G61" s="56" t="s">
        <v>3200</v>
      </c>
      <c r="H61" s="50" t="s">
        <v>2971</v>
      </c>
      <c r="I61" s="56"/>
      <c r="J61" s="56" t="s">
        <v>7595</v>
      </c>
      <c r="K61" s="56"/>
      <c r="L61" s="50" t="s">
        <v>7574</v>
      </c>
      <c r="M61" s="162">
        <v>0</v>
      </c>
      <c r="N61" s="50" t="s">
        <v>8703</v>
      </c>
      <c r="O61" s="50"/>
      <c r="P61" s="113" t="s">
        <v>3013</v>
      </c>
      <c r="Q61" s="113" t="s">
        <v>54</v>
      </c>
      <c r="S61" s="113"/>
    </row>
    <row r="62" spans="1:19" x14ac:dyDescent="0.45">
      <c r="A62" s="113" t="s">
        <v>6820</v>
      </c>
      <c r="B62" s="94">
        <v>-1</v>
      </c>
      <c r="C62" s="57" t="s">
        <v>8726</v>
      </c>
      <c r="D62" s="50" t="s">
        <v>6600</v>
      </c>
      <c r="E62" s="56" t="s">
        <v>6</v>
      </c>
      <c r="F62" s="56" t="s">
        <v>3399</v>
      </c>
      <c r="G62" s="56" t="s">
        <v>3212</v>
      </c>
      <c r="H62" s="50" t="s">
        <v>2983</v>
      </c>
      <c r="I62" s="56"/>
      <c r="J62" s="56" t="s">
        <v>7595</v>
      </c>
      <c r="K62" s="56"/>
      <c r="L62" s="50" t="s">
        <v>7574</v>
      </c>
      <c r="M62" s="162">
        <v>0</v>
      </c>
      <c r="N62" s="50" t="s">
        <v>8703</v>
      </c>
      <c r="O62" s="50"/>
      <c r="P62" s="113" t="s">
        <v>235</v>
      </c>
      <c r="Q62" s="113" t="s">
        <v>54</v>
      </c>
      <c r="R62" s="113" t="s">
        <v>8725</v>
      </c>
      <c r="S62" s="113"/>
    </row>
    <row r="63" spans="1:19" x14ac:dyDescent="0.45">
      <c r="A63" s="113" t="s">
        <v>6820</v>
      </c>
      <c r="B63" s="94">
        <v>-1</v>
      </c>
      <c r="C63" s="57" t="s">
        <v>8742</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t="s">
        <v>8741</v>
      </c>
      <c r="S63" s="113"/>
    </row>
    <row r="64" spans="1:19" x14ac:dyDescent="0.45">
      <c r="A64" s="113" t="s">
        <v>6820</v>
      </c>
      <c r="B64" s="94">
        <v>-1</v>
      </c>
      <c r="C64" s="56" t="s">
        <v>2776</v>
      </c>
      <c r="D64" s="50" t="s">
        <v>6602</v>
      </c>
      <c r="E64" s="56" t="s">
        <v>6</v>
      </c>
      <c r="F64" s="56" t="s">
        <v>3393</v>
      </c>
      <c r="G64" s="56" t="s">
        <v>3208</v>
      </c>
      <c r="H64" s="50" t="s">
        <v>2979</v>
      </c>
      <c r="I64" s="56"/>
      <c r="J64" s="56" t="s">
        <v>7595</v>
      </c>
      <c r="K64" s="56"/>
      <c r="L64" s="50" t="s">
        <v>7574</v>
      </c>
      <c r="M64" s="162">
        <v>0</v>
      </c>
      <c r="N64" s="50" t="s">
        <v>8703</v>
      </c>
      <c r="O64" s="50"/>
      <c r="P64" s="113" t="s">
        <v>165</v>
      </c>
      <c r="Q64" s="113" t="s">
        <v>54</v>
      </c>
      <c r="R64" s="113"/>
      <c r="S64" s="113"/>
    </row>
    <row r="65" spans="1:19" x14ac:dyDescent="0.45">
      <c r="A65" s="113" t="s">
        <v>6820</v>
      </c>
      <c r="B65" s="94">
        <v>-1</v>
      </c>
      <c r="C65" s="57" t="s">
        <v>8738</v>
      </c>
      <c r="D65" s="50" t="s">
        <v>6604</v>
      </c>
      <c r="E65" s="56" t="s">
        <v>6</v>
      </c>
      <c r="F65" s="56" t="s">
        <v>3394</v>
      </c>
      <c r="G65" s="56" t="s">
        <v>3204</v>
      </c>
      <c r="H65" s="50" t="s">
        <v>2975</v>
      </c>
      <c r="I65" s="56"/>
      <c r="J65" s="56" t="s">
        <v>7595</v>
      </c>
      <c r="K65" s="56"/>
      <c r="L65" s="50" t="s">
        <v>7574</v>
      </c>
      <c r="M65" s="162">
        <v>0</v>
      </c>
      <c r="N65" s="50" t="s">
        <v>8703</v>
      </c>
      <c r="O65" s="50"/>
      <c r="P65" s="113" t="s">
        <v>235</v>
      </c>
      <c r="Q65" s="113" t="s">
        <v>54</v>
      </c>
      <c r="R65" s="113" t="s">
        <v>8737</v>
      </c>
      <c r="S65" s="113"/>
    </row>
    <row r="66" spans="1:19" x14ac:dyDescent="0.45">
      <c r="A66" s="113" t="s">
        <v>6820</v>
      </c>
      <c r="B66" s="94">
        <v>-1</v>
      </c>
      <c r="C66" s="57" t="s">
        <v>8740</v>
      </c>
      <c r="D66" s="50" t="s">
        <v>6603</v>
      </c>
      <c r="E66" s="56" t="s">
        <v>6</v>
      </c>
      <c r="F66" s="56" t="s">
        <v>7651</v>
      </c>
      <c r="G66" s="56" t="s">
        <v>3206</v>
      </c>
      <c r="H66" s="50" t="s">
        <v>2977</v>
      </c>
      <c r="I66" s="56"/>
      <c r="J66" s="56" t="s">
        <v>7595</v>
      </c>
      <c r="K66" s="56"/>
      <c r="L66" s="50" t="s">
        <v>7574</v>
      </c>
      <c r="M66" s="162">
        <v>0</v>
      </c>
      <c r="N66" s="50" t="s">
        <v>8703</v>
      </c>
      <c r="O66" s="50"/>
      <c r="P66" s="113" t="s">
        <v>235</v>
      </c>
      <c r="Q66" s="113" t="s">
        <v>54</v>
      </c>
      <c r="R66" s="113" t="s">
        <v>8739</v>
      </c>
      <c r="S66" s="113"/>
    </row>
    <row r="67" spans="1:19" x14ac:dyDescent="0.45">
      <c r="A67" s="113" t="s">
        <v>6820</v>
      </c>
      <c r="B67" s="94">
        <v>-1</v>
      </c>
      <c r="C67" s="56" t="s">
        <v>2782</v>
      </c>
      <c r="D67" s="50" t="s">
        <v>6599</v>
      </c>
      <c r="F67" s="56" t="s">
        <v>3398</v>
      </c>
      <c r="G67" s="56" t="s">
        <v>3214</v>
      </c>
      <c r="H67" s="50" t="s">
        <v>2985</v>
      </c>
      <c r="I67" s="56"/>
      <c r="J67" s="56" t="s">
        <v>7595</v>
      </c>
      <c r="K67" s="56"/>
      <c r="L67" s="50" t="s">
        <v>7574</v>
      </c>
      <c r="M67" s="162">
        <v>0</v>
      </c>
      <c r="N67" s="50" t="s">
        <v>8703</v>
      </c>
      <c r="O67" s="50"/>
      <c r="P67" s="113" t="s">
        <v>250</v>
      </c>
      <c r="Q67" s="113" t="s">
        <v>54</v>
      </c>
      <c r="R67" s="113"/>
      <c r="S67" s="11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3"/>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11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13"/>
    </row>
    <row r="72" spans="1:19" x14ac:dyDescent="0.45">
      <c r="A72" s="143" t="s">
        <v>6820</v>
      </c>
      <c r="B72" s="98">
        <v>5</v>
      </c>
      <c r="C72" s="97" t="s">
        <v>8743</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1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1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1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3"/>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11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3"/>
    </row>
    <row r="78" spans="1:19" x14ac:dyDescent="0.45">
      <c r="A78" s="113" t="s">
        <v>2793</v>
      </c>
      <c r="B78" s="77">
        <v>2</v>
      </c>
      <c r="C78" s="59" t="s">
        <v>128</v>
      </c>
      <c r="D78" s="54" t="s">
        <v>1922</v>
      </c>
      <c r="E78" s="54" t="s">
        <v>3400</v>
      </c>
      <c r="F78" s="54" t="s">
        <v>2146</v>
      </c>
      <c r="G78" s="54" t="s">
        <v>342</v>
      </c>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11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11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3"/>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3"/>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11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3"/>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182</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8716</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11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3"/>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8748</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8749</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11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3"/>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11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11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11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3"/>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3"/>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11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3"/>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59</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113"/>
    </row>
    <row r="250" spans="1:19" x14ac:dyDescent="0.45">
      <c r="A250" s="115" t="s">
        <v>59</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3"/>
    </row>
    <row r="251" spans="1:19" x14ac:dyDescent="0.45">
      <c r="A251" s="113" t="s">
        <v>59</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59</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59</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59</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59</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59</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59</v>
      </c>
      <c r="B257" s="77">
        <v>8</v>
      </c>
      <c r="C257" s="56" t="s">
        <v>2679</v>
      </c>
      <c r="D257" s="50" t="s">
        <v>7962</v>
      </c>
      <c r="E257" s="56" t="s">
        <v>8699</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59</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59</v>
      </c>
      <c r="B259" s="79">
        <v>10</v>
      </c>
      <c r="C259" s="56" t="s">
        <v>2680</v>
      </c>
      <c r="D259" s="50" t="s">
        <v>7965</v>
      </c>
      <c r="E259" s="56" t="s">
        <v>8698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59</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59</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59</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3"/>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11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11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11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11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3"/>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8697</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8696</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8695</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8694</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3"/>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11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11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11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3"/>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3"/>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11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3"/>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11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11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113"/>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113"/>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113"/>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113"/>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1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13"/>
    </row>
    <row r="340" spans="1:19" x14ac:dyDescent="0.45">
      <c r="A340" s="113" t="s">
        <v>81</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13"/>
    </row>
    <row r="342" spans="1:19" x14ac:dyDescent="0.4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13"/>
    </row>
    <row r="343" spans="1:19" x14ac:dyDescent="0.45">
      <c r="A343" s="115" t="s">
        <v>81</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3"/>
    </row>
    <row r="344" spans="1:19" x14ac:dyDescent="0.45">
      <c r="A344" s="113" t="s">
        <v>81</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81</v>
      </c>
      <c r="B345" s="116">
        <v>4</v>
      </c>
      <c r="C345" s="115" t="s">
        <v>7717</v>
      </c>
      <c r="D345" s="115" t="s">
        <v>7706</v>
      </c>
      <c r="E345" s="115"/>
      <c r="F345" s="115"/>
      <c r="G345" s="102"/>
      <c r="H345" s="102"/>
      <c r="I345" s="115"/>
      <c r="J345" s="115" t="s">
        <v>7595</v>
      </c>
      <c r="K345" s="115"/>
      <c r="L345" s="115" t="s">
        <v>91</v>
      </c>
      <c r="M345" s="116" t="s">
        <v>8702</v>
      </c>
      <c r="N345" s="115" t="s">
        <v>8704</v>
      </c>
      <c r="O345" s="115" t="s">
        <v>8707</v>
      </c>
      <c r="P345" s="115" t="s">
        <v>91</v>
      </c>
      <c r="Q345" s="115" t="s">
        <v>80</v>
      </c>
      <c r="R345" s="115"/>
      <c r="S345" s="113"/>
    </row>
    <row r="346" spans="1:19" x14ac:dyDescent="0.45">
      <c r="A346" s="113" t="s">
        <v>81</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81</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81</v>
      </c>
      <c r="B348" s="116">
        <v>7</v>
      </c>
      <c r="C348" s="115" t="s">
        <v>7716</v>
      </c>
      <c r="D348" s="115" t="s">
        <v>7695</v>
      </c>
      <c r="E348" s="115"/>
      <c r="F348" s="115"/>
      <c r="G348" s="102"/>
      <c r="H348" s="102" t="s">
        <v>7714</v>
      </c>
      <c r="I348" s="115"/>
      <c r="J348" s="115" t="s">
        <v>7715</v>
      </c>
      <c r="K348" s="115" t="s">
        <v>7594</v>
      </c>
      <c r="L348" s="115" t="s">
        <v>91</v>
      </c>
      <c r="M348" s="116" t="s">
        <v>8702</v>
      </c>
      <c r="N348" s="115" t="s">
        <v>8703</v>
      </c>
      <c r="O348" s="115" t="s">
        <v>8707</v>
      </c>
      <c r="P348" s="115" t="s">
        <v>92</v>
      </c>
      <c r="Q348" s="115" t="s">
        <v>80</v>
      </c>
      <c r="R348" s="115"/>
      <c r="S348" s="113"/>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113"/>
    </row>
    <row r="350" spans="1:19" x14ac:dyDescent="0.45">
      <c r="A350" s="113" t="s">
        <v>2041</v>
      </c>
      <c r="B350" s="94">
        <v>-99</v>
      </c>
      <c r="C350" s="57" t="s">
        <v>2740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11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11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3"/>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3"/>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11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3"/>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11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11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11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11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11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3"/>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277</v>
      </c>
      <c r="H422" s="55" t="s">
        <v>292</v>
      </c>
      <c r="I422" s="55" t="s">
        <v>2311</v>
      </c>
      <c r="J422" s="57" t="s">
        <v>7595</v>
      </c>
      <c r="K422" s="57"/>
      <c r="L422" s="121" t="s">
        <v>7575</v>
      </c>
      <c r="M422" s="144" t="s">
        <v>8702</v>
      </c>
      <c r="N422" s="121" t="s">
        <v>8704</v>
      </c>
      <c r="O422" s="121" t="s">
        <v>8707</v>
      </c>
      <c r="P422" s="121" t="s">
        <v>100</v>
      </c>
      <c r="Q422" s="121" t="s">
        <v>45</v>
      </c>
      <c r="R422" s="121" t="s">
        <v>8747</v>
      </c>
      <c r="S422" s="113"/>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8714</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11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11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11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11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11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11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11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3"/>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3"/>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3"/>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3"/>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3"/>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21"/>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3"/>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3"/>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5"/>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3"/>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5"/>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3"/>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5"/>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3"/>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5"/>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3"/>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11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11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11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3"/>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3"/>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11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3"/>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3"/>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1" t="s">
        <v>67</v>
      </c>
      <c r="B701" s="112">
        <v>-1</v>
      </c>
      <c r="C701" s="113" t="s">
        <v>3966</v>
      </c>
      <c r="D701" s="50"/>
      <c r="E701" s="113"/>
      <c r="F701" s="113"/>
      <c r="G701" s="50" t="s">
        <v>4765</v>
      </c>
      <c r="H701" s="50" t="s">
        <v>3951</v>
      </c>
      <c r="I701" s="113"/>
      <c r="J701" s="56" t="s">
        <v>7595</v>
      </c>
      <c r="K701" s="56"/>
      <c r="L701" s="113" t="s">
        <v>91</v>
      </c>
      <c r="M701" s="114">
        <v>0</v>
      </c>
      <c r="N701" s="113" t="s">
        <v>8703</v>
      </c>
      <c r="O701" s="113"/>
      <c r="P701" s="113" t="s">
        <v>91</v>
      </c>
      <c r="Q701" s="113" t="s">
        <v>68</v>
      </c>
      <c r="R701" s="113"/>
      <c r="S701" s="113"/>
    </row>
    <row r="702" spans="1:19" x14ac:dyDescent="0.45">
      <c r="A702" s="111" t="s">
        <v>67</v>
      </c>
      <c r="B702" s="112">
        <v>-1</v>
      </c>
      <c r="C702" s="113" t="s">
        <v>3793</v>
      </c>
      <c r="D702" s="50"/>
      <c r="E702" s="113"/>
      <c r="F702" s="113"/>
      <c r="G702" s="50" t="s">
        <v>4745</v>
      </c>
      <c r="H702" s="50" t="s">
        <v>4746</v>
      </c>
      <c r="I702" s="113"/>
      <c r="J702" s="56" t="s">
        <v>7595</v>
      </c>
      <c r="K702" s="56"/>
      <c r="L702" s="113" t="s">
        <v>91</v>
      </c>
      <c r="M702" s="114">
        <v>0</v>
      </c>
      <c r="N702" s="113" t="s">
        <v>8703</v>
      </c>
      <c r="O702" s="113"/>
      <c r="P702" s="113" t="s">
        <v>91</v>
      </c>
      <c r="Q702" s="113" t="s">
        <v>68</v>
      </c>
      <c r="R702" s="113"/>
      <c r="S702" s="113"/>
    </row>
    <row r="703" spans="1:19" x14ac:dyDescent="0.45">
      <c r="A703" s="111" t="s">
        <v>67</v>
      </c>
      <c r="B703" s="112">
        <v>-1</v>
      </c>
      <c r="C703" s="113" t="s">
        <v>3964</v>
      </c>
      <c r="D703" s="113"/>
      <c r="E703" s="113"/>
      <c r="F703" s="113"/>
      <c r="G703" s="50" t="s">
        <v>4763</v>
      </c>
      <c r="H703" s="50" t="s">
        <v>292</v>
      </c>
      <c r="I703" s="113"/>
      <c r="J703" s="56" t="s">
        <v>7595</v>
      </c>
      <c r="K703" s="56"/>
      <c r="L703" s="54" t="s">
        <v>7575</v>
      </c>
      <c r="M703" s="164" t="s">
        <v>8702</v>
      </c>
      <c r="N703" s="56" t="s">
        <v>8703</v>
      </c>
      <c r="O703" s="56"/>
      <c r="P703" s="113" t="s">
        <v>100</v>
      </c>
      <c r="Q703" s="113" t="s">
        <v>68</v>
      </c>
      <c r="R703" s="113"/>
      <c r="S703" s="113"/>
    </row>
    <row r="704" spans="1:19" x14ac:dyDescent="0.45">
      <c r="A704" s="111" t="s">
        <v>67</v>
      </c>
      <c r="B704" s="112">
        <v>-1</v>
      </c>
      <c r="C704" s="121" t="s">
        <v>3965</v>
      </c>
      <c r="D704" s="50"/>
      <c r="E704" s="113"/>
      <c r="F704" s="113"/>
      <c r="G704" s="50" t="s">
        <v>4764</v>
      </c>
      <c r="H704" s="50" t="s">
        <v>310</v>
      </c>
      <c r="I704" s="113"/>
      <c r="J704" s="56" t="s">
        <v>7595</v>
      </c>
      <c r="K704" s="56"/>
      <c r="L704" s="113" t="s">
        <v>91</v>
      </c>
      <c r="M704" s="114">
        <v>0</v>
      </c>
      <c r="N704" s="113" t="s">
        <v>8703</v>
      </c>
      <c r="O704" s="113"/>
      <c r="P704" s="113" t="s">
        <v>91</v>
      </c>
      <c r="Q704" s="113" t="s">
        <v>68</v>
      </c>
      <c r="R704" s="113"/>
      <c r="S704" s="113"/>
    </row>
    <row r="705" spans="1:19" x14ac:dyDescent="0.45">
      <c r="A705" s="111" t="s">
        <v>67</v>
      </c>
      <c r="B705" s="112">
        <v>-1</v>
      </c>
      <c r="C705" s="113" t="s">
        <v>3815</v>
      </c>
      <c r="D705" s="50"/>
      <c r="E705" s="113"/>
      <c r="F705" s="113"/>
      <c r="G705" s="50" t="s">
        <v>4760</v>
      </c>
      <c r="H705" s="50" t="s">
        <v>3916</v>
      </c>
      <c r="I705" s="113"/>
      <c r="J705" s="56" t="s">
        <v>7595</v>
      </c>
      <c r="K705" s="56"/>
      <c r="L705" s="113" t="s">
        <v>91</v>
      </c>
      <c r="M705" s="114">
        <v>0</v>
      </c>
      <c r="N705" s="113" t="s">
        <v>8703</v>
      </c>
      <c r="O705" s="113"/>
      <c r="P705" s="113" t="s">
        <v>91</v>
      </c>
      <c r="Q705" s="113" t="s">
        <v>68</v>
      </c>
      <c r="R705" s="113"/>
      <c r="S705" s="113"/>
    </row>
    <row r="706" spans="1:19" x14ac:dyDescent="0.45">
      <c r="A706" s="111" t="s">
        <v>67</v>
      </c>
      <c r="B706" s="112">
        <v>-1</v>
      </c>
      <c r="C706" s="113" t="s">
        <v>106</v>
      </c>
      <c r="D706" s="113"/>
      <c r="E706" s="113"/>
      <c r="F706" s="113"/>
      <c r="G706" s="50" t="s">
        <v>301</v>
      </c>
      <c r="H706" s="50" t="s">
        <v>292</v>
      </c>
      <c r="I706" s="113"/>
      <c r="J706" s="56" t="s">
        <v>7595</v>
      </c>
      <c r="K706" s="56"/>
      <c r="L706" s="54" t="s">
        <v>7575</v>
      </c>
      <c r="M706" s="164" t="s">
        <v>8702</v>
      </c>
      <c r="N706" s="56" t="s">
        <v>8704</v>
      </c>
      <c r="O706" s="56"/>
      <c r="P706" s="113" t="s">
        <v>100</v>
      </c>
      <c r="Q706" s="113" t="s">
        <v>68</v>
      </c>
      <c r="R706" s="113"/>
      <c r="S706" s="113"/>
    </row>
    <row r="707" spans="1:19" x14ac:dyDescent="0.45">
      <c r="A707" s="111" t="s">
        <v>67</v>
      </c>
      <c r="B707" s="112">
        <v>-1</v>
      </c>
      <c r="C707" s="113" t="s">
        <v>3963</v>
      </c>
      <c r="D707" s="50"/>
      <c r="E707" s="113"/>
      <c r="F707" s="113"/>
      <c r="G707" s="50" t="s">
        <v>4758</v>
      </c>
      <c r="H707" s="50" t="s">
        <v>4759</v>
      </c>
      <c r="I707" s="113"/>
      <c r="J707" s="56" t="s">
        <v>7595</v>
      </c>
      <c r="K707" s="56"/>
      <c r="L707" s="54" t="s">
        <v>7575</v>
      </c>
      <c r="M707" s="164">
        <v>0</v>
      </c>
      <c r="N707" s="56" t="s">
        <v>8703</v>
      </c>
      <c r="O707" s="56"/>
      <c r="P707" s="113" t="s">
        <v>100</v>
      </c>
      <c r="Q707" s="113" t="s">
        <v>68</v>
      </c>
      <c r="R707" s="113"/>
      <c r="S707" s="113"/>
    </row>
    <row r="708" spans="1:19" x14ac:dyDescent="0.45">
      <c r="A708" s="111" t="s">
        <v>67</v>
      </c>
      <c r="B708" s="112">
        <v>-1</v>
      </c>
      <c r="C708" s="113" t="s">
        <v>107</v>
      </c>
      <c r="D708" s="50"/>
      <c r="E708" s="113"/>
      <c r="F708" s="113"/>
      <c r="G708" s="50" t="s">
        <v>4761</v>
      </c>
      <c r="H708" s="50" t="s">
        <v>4762</v>
      </c>
      <c r="I708" s="113"/>
      <c r="J708" s="56" t="s">
        <v>7595</v>
      </c>
      <c r="K708" s="56"/>
      <c r="L708" s="113" t="s">
        <v>91</v>
      </c>
      <c r="M708" s="114">
        <v>0</v>
      </c>
      <c r="N708" s="113" t="s">
        <v>8703</v>
      </c>
      <c r="O708" s="113"/>
      <c r="P708" s="113" t="s">
        <v>91</v>
      </c>
      <c r="Q708" s="113" t="s">
        <v>68</v>
      </c>
      <c r="R708" s="113"/>
      <c r="S708" s="113"/>
    </row>
    <row r="709" spans="1:19" x14ac:dyDescent="0.45">
      <c r="A709" s="111" t="s">
        <v>67</v>
      </c>
      <c r="B709" s="112">
        <v>-1</v>
      </c>
      <c r="C709" s="113" t="s">
        <v>109</v>
      </c>
      <c r="D709" s="50"/>
      <c r="E709" s="113"/>
      <c r="F709" s="113"/>
      <c r="G709" s="50" t="s">
        <v>306</v>
      </c>
      <c r="H709" s="50" t="s">
        <v>307</v>
      </c>
      <c r="I709" s="113"/>
      <c r="J709" s="56" t="s">
        <v>7595</v>
      </c>
      <c r="K709" s="56"/>
      <c r="L709" s="113" t="s">
        <v>91</v>
      </c>
      <c r="M709" s="114">
        <v>0</v>
      </c>
      <c r="N709" s="113" t="s">
        <v>8703</v>
      </c>
      <c r="O709" s="113"/>
      <c r="P709" s="113" t="s">
        <v>92</v>
      </c>
      <c r="Q709" s="113" t="s">
        <v>68</v>
      </c>
      <c r="R709" s="113"/>
      <c r="S709" s="113"/>
    </row>
    <row r="710" spans="1:19" x14ac:dyDescent="0.45">
      <c r="A710" s="111" t="s">
        <v>67</v>
      </c>
      <c r="B710" s="112">
        <v>-1</v>
      </c>
      <c r="C710" s="113" t="s">
        <v>108</v>
      </c>
      <c r="D710" s="50"/>
      <c r="E710" s="113"/>
      <c r="F710" s="113"/>
      <c r="G710" s="50" t="s">
        <v>304</v>
      </c>
      <c r="H710" s="50" t="s">
        <v>305</v>
      </c>
      <c r="I710" s="113"/>
      <c r="J710" s="56" t="s">
        <v>7595</v>
      </c>
      <c r="K710" s="56"/>
      <c r="L710" s="113" t="s">
        <v>91</v>
      </c>
      <c r="M710" s="114">
        <v>0</v>
      </c>
      <c r="N710" s="113" t="s">
        <v>8703</v>
      </c>
      <c r="O710" s="113"/>
      <c r="P710" s="113" t="s">
        <v>92</v>
      </c>
      <c r="Q710" s="113" t="s">
        <v>68</v>
      </c>
      <c r="R710" s="113"/>
      <c r="S710" s="113"/>
    </row>
    <row r="711" spans="1:19" x14ac:dyDescent="0.45">
      <c r="A711" s="111" t="s">
        <v>67</v>
      </c>
      <c r="B711" s="112">
        <v>-1</v>
      </c>
      <c r="C711" s="113" t="s">
        <v>3962</v>
      </c>
      <c r="D711" s="113"/>
      <c r="E711" s="113"/>
      <c r="F711" s="113"/>
      <c r="G711" s="50" t="s">
        <v>291</v>
      </c>
      <c r="H711" s="50" t="s">
        <v>292</v>
      </c>
      <c r="I711" s="113"/>
      <c r="J711" s="56" t="s">
        <v>7595</v>
      </c>
      <c r="K711" s="56"/>
      <c r="L711" s="54" t="s">
        <v>7575</v>
      </c>
      <c r="M711" s="164" t="s">
        <v>8702</v>
      </c>
      <c r="N711" s="56" t="s">
        <v>8704</v>
      </c>
      <c r="O711" s="56"/>
      <c r="P711" s="113" t="s">
        <v>100</v>
      </c>
      <c r="Q711" s="113" t="s">
        <v>68</v>
      </c>
      <c r="R711" s="113"/>
      <c r="S711" s="113"/>
    </row>
    <row r="712" spans="1:19" x14ac:dyDescent="0.45">
      <c r="A712" s="111" t="s">
        <v>67</v>
      </c>
      <c r="B712" s="112">
        <v>-1</v>
      </c>
      <c r="C712" s="113" t="s">
        <v>3813</v>
      </c>
      <c r="D712" s="50"/>
      <c r="E712" s="113"/>
      <c r="F712" s="113"/>
      <c r="G712" s="50" t="s">
        <v>4757</v>
      </c>
      <c r="H712" s="50" t="s">
        <v>3911</v>
      </c>
      <c r="I712" s="113"/>
      <c r="J712" s="56" t="s">
        <v>7595</v>
      </c>
      <c r="K712" s="56"/>
      <c r="L712" s="113" t="s">
        <v>91</v>
      </c>
      <c r="M712" s="114">
        <v>0</v>
      </c>
      <c r="N712" s="113" t="s">
        <v>8703</v>
      </c>
      <c r="O712" s="113"/>
      <c r="P712" s="113" t="s">
        <v>91</v>
      </c>
      <c r="Q712" s="113" t="s">
        <v>68</v>
      </c>
      <c r="R712" s="113"/>
      <c r="S712" s="113"/>
    </row>
    <row r="713" spans="1:19" x14ac:dyDescent="0.45">
      <c r="A713" s="111" t="s">
        <v>67</v>
      </c>
      <c r="B713" s="112">
        <v>-1</v>
      </c>
      <c r="C713" s="113" t="s">
        <v>103</v>
      </c>
      <c r="D713" s="50"/>
      <c r="E713" s="113"/>
      <c r="F713" s="113"/>
      <c r="G713" s="50" t="s">
        <v>295</v>
      </c>
      <c r="H713" s="50" t="s">
        <v>296</v>
      </c>
      <c r="I713" s="113"/>
      <c r="J713" s="56" t="s">
        <v>7595</v>
      </c>
      <c r="K713" s="56"/>
      <c r="L713" s="113" t="s">
        <v>91</v>
      </c>
      <c r="M713" s="114">
        <v>0</v>
      </c>
      <c r="N713" s="113" t="s">
        <v>8703</v>
      </c>
      <c r="O713" s="113"/>
      <c r="P713" s="113" t="s">
        <v>91</v>
      </c>
      <c r="Q713" s="113" t="s">
        <v>68</v>
      </c>
      <c r="R713" s="113"/>
      <c r="S713" s="113"/>
    </row>
    <row r="714" spans="1:19" x14ac:dyDescent="0.45">
      <c r="A714" s="111" t="s">
        <v>67</v>
      </c>
      <c r="B714" s="112">
        <v>-1</v>
      </c>
      <c r="C714" s="113" t="s">
        <v>102</v>
      </c>
      <c r="D714" s="50"/>
      <c r="E714" s="113"/>
      <c r="F714" s="113"/>
      <c r="G714" s="50" t="s">
        <v>293</v>
      </c>
      <c r="H714" s="50" t="s">
        <v>294</v>
      </c>
      <c r="I714" s="113"/>
      <c r="J714" s="56" t="s">
        <v>7595</v>
      </c>
      <c r="K714" s="56"/>
      <c r="L714" s="113" t="s">
        <v>91</v>
      </c>
      <c r="M714" s="114">
        <v>0</v>
      </c>
      <c r="N714" s="113" t="s">
        <v>8703</v>
      </c>
      <c r="O714" s="113"/>
      <c r="P714" s="113" t="s">
        <v>91</v>
      </c>
      <c r="Q714" s="113" t="s">
        <v>68</v>
      </c>
      <c r="R714" s="113"/>
      <c r="S714" s="113"/>
    </row>
    <row r="715" spans="1:19" x14ac:dyDescent="0.45">
      <c r="A715" s="111" t="s">
        <v>67</v>
      </c>
      <c r="B715" s="112">
        <v>-1</v>
      </c>
      <c r="C715" s="113" t="s">
        <v>104</v>
      </c>
      <c r="D715" s="50"/>
      <c r="E715" s="113"/>
      <c r="F715" s="113"/>
      <c r="G715" s="50" t="s">
        <v>297</v>
      </c>
      <c r="H715" s="50" t="s">
        <v>298</v>
      </c>
      <c r="I715" s="113"/>
      <c r="J715" s="56" t="s">
        <v>7595</v>
      </c>
      <c r="K715" s="56"/>
      <c r="L715" s="113" t="s">
        <v>91</v>
      </c>
      <c r="M715" s="114">
        <v>0</v>
      </c>
      <c r="N715" s="113" t="s">
        <v>8703</v>
      </c>
      <c r="O715" s="113"/>
      <c r="P715" s="113" t="s">
        <v>91</v>
      </c>
      <c r="Q715" s="113" t="s">
        <v>68</v>
      </c>
      <c r="R715" s="113"/>
      <c r="S715" s="113"/>
    </row>
    <row r="716" spans="1:19" x14ac:dyDescent="0.45">
      <c r="A716" s="111" t="s">
        <v>67</v>
      </c>
      <c r="B716" s="112">
        <v>-1</v>
      </c>
      <c r="C716" s="113" t="s">
        <v>105</v>
      </c>
      <c r="D716" s="50"/>
      <c r="E716" s="113"/>
      <c r="F716" s="113"/>
      <c r="G716" s="50" t="s">
        <v>299</v>
      </c>
      <c r="H716" s="50" t="s">
        <v>4756</v>
      </c>
      <c r="I716" s="113"/>
      <c r="J716" s="56" t="s">
        <v>7595</v>
      </c>
      <c r="K716" s="56"/>
      <c r="L716" s="113" t="s">
        <v>91</v>
      </c>
      <c r="M716" s="114">
        <v>0</v>
      </c>
      <c r="N716" s="113" t="s">
        <v>8703</v>
      </c>
      <c r="O716" s="113"/>
      <c r="P716" s="113" t="s">
        <v>92</v>
      </c>
      <c r="Q716" s="113" t="s">
        <v>68</v>
      </c>
      <c r="R716" s="113"/>
      <c r="S716" s="113"/>
    </row>
    <row r="717" spans="1:19" x14ac:dyDescent="0.45">
      <c r="A717" s="113" t="s">
        <v>67</v>
      </c>
      <c r="B717" s="93">
        <v>1</v>
      </c>
      <c r="C717" s="54" t="s">
        <v>202</v>
      </c>
      <c r="D717" s="56" t="s">
        <v>1902</v>
      </c>
      <c r="E717" s="113" t="s">
        <v>8495</v>
      </c>
      <c r="F717" s="68" t="s">
        <v>7899</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67</v>
      </c>
      <c r="B718" s="112">
        <v>2</v>
      </c>
      <c r="C718" s="113" t="s">
        <v>3967</v>
      </c>
      <c r="D718" s="56" t="s">
        <v>6466</v>
      </c>
      <c r="E718" s="113" t="s">
        <v>8496</v>
      </c>
      <c r="F718" s="111"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67</v>
      </c>
      <c r="B719" s="93">
        <v>3</v>
      </c>
      <c r="C719" s="54" t="s">
        <v>203</v>
      </c>
      <c r="D719" s="56" t="s">
        <v>1931</v>
      </c>
      <c r="E719" s="113" t="s">
        <v>8494</v>
      </c>
      <c r="F719" s="68" t="s">
        <v>2229</v>
      </c>
      <c r="G719" s="54" t="s">
        <v>494</v>
      </c>
      <c r="H719" s="54" t="s">
        <v>495</v>
      </c>
      <c r="I719" s="68" t="s">
        <v>2399</v>
      </c>
      <c r="J719" s="56" t="s">
        <v>7595</v>
      </c>
      <c r="K719" s="56"/>
      <c r="L719" s="54" t="s">
        <v>91</v>
      </c>
      <c r="M719" s="164" t="s">
        <v>8702</v>
      </c>
      <c r="N719" s="56" t="s">
        <v>8703</v>
      </c>
      <c r="O719" s="56" t="s">
        <v>8707</v>
      </c>
      <c r="P719" s="113" t="s">
        <v>91</v>
      </c>
      <c r="Q719" s="113" t="s">
        <v>68</v>
      </c>
      <c r="R719" s="113"/>
      <c r="S719" s="113"/>
    </row>
    <row r="720" spans="1:19" x14ac:dyDescent="0.45">
      <c r="A720" s="113" t="s">
        <v>67</v>
      </c>
      <c r="B720" s="112">
        <v>4</v>
      </c>
      <c r="C720" s="113" t="s">
        <v>3968</v>
      </c>
      <c r="D720" s="113" t="s">
        <v>1940</v>
      </c>
      <c r="E720" s="113" t="s">
        <v>8483</v>
      </c>
      <c r="F720" s="111" t="s">
        <v>2243</v>
      </c>
      <c r="G720" s="50" t="s">
        <v>4769</v>
      </c>
      <c r="H720" s="50" t="s">
        <v>4770</v>
      </c>
      <c r="I720" s="113"/>
      <c r="J720" s="56" t="s">
        <v>7595</v>
      </c>
      <c r="K720" s="56"/>
      <c r="L720" s="113" t="s">
        <v>91</v>
      </c>
      <c r="M720" s="114">
        <v>0</v>
      </c>
      <c r="N720" s="113" t="s">
        <v>8703</v>
      </c>
      <c r="O720" s="113" t="s">
        <v>8708</v>
      </c>
      <c r="P720" s="113" t="s">
        <v>91</v>
      </c>
      <c r="Q720" s="113" t="s">
        <v>68</v>
      </c>
      <c r="R720" s="113"/>
      <c r="S720" s="113"/>
    </row>
    <row r="721" spans="1:19" x14ac:dyDescent="0.45">
      <c r="A721" s="113" t="s">
        <v>67</v>
      </c>
      <c r="B721" s="93">
        <v>5</v>
      </c>
      <c r="C721" s="54" t="s">
        <v>204</v>
      </c>
      <c r="D721" s="56" t="s">
        <v>1932</v>
      </c>
      <c r="E721" s="50" t="s">
        <v>8482</v>
      </c>
      <c r="F721" s="68" t="s">
        <v>2162</v>
      </c>
      <c r="G721" s="54" t="s">
        <v>496</v>
      </c>
      <c r="H721" s="54" t="s">
        <v>497</v>
      </c>
      <c r="I721" s="68" t="s">
        <v>2400</v>
      </c>
      <c r="J721" s="56" t="s">
        <v>7595</v>
      </c>
      <c r="K721" s="56"/>
      <c r="L721" s="54" t="s">
        <v>91</v>
      </c>
      <c r="M721" s="164">
        <v>0</v>
      </c>
      <c r="N721" s="56" t="s">
        <v>8703</v>
      </c>
      <c r="O721" s="56" t="s">
        <v>8708</v>
      </c>
      <c r="P721" s="113" t="s">
        <v>91</v>
      </c>
      <c r="Q721" s="113" t="s">
        <v>68</v>
      </c>
      <c r="R721" s="113"/>
      <c r="S721" s="113"/>
    </row>
    <row r="722" spans="1:19" x14ac:dyDescent="0.45">
      <c r="A722" s="113" t="s">
        <v>67</v>
      </c>
      <c r="B722" s="93">
        <v>6</v>
      </c>
      <c r="C722" s="54" t="s">
        <v>205</v>
      </c>
      <c r="D722" s="56" t="s">
        <v>1933</v>
      </c>
      <c r="E722" s="50" t="s">
        <v>8485</v>
      </c>
      <c r="F722" s="68" t="s">
        <v>1933</v>
      </c>
      <c r="G722" s="54" t="s">
        <v>498</v>
      </c>
      <c r="H722" s="54" t="s">
        <v>499</v>
      </c>
      <c r="I722" s="68" t="s">
        <v>2401</v>
      </c>
      <c r="J722" s="56" t="s">
        <v>7595</v>
      </c>
      <c r="K722" s="56"/>
      <c r="L722" s="54" t="s">
        <v>91</v>
      </c>
      <c r="M722" s="164">
        <v>0</v>
      </c>
      <c r="N722" s="56" t="s">
        <v>8703</v>
      </c>
      <c r="O722" s="56" t="s">
        <v>8708</v>
      </c>
      <c r="P722" s="113" t="s">
        <v>91</v>
      </c>
      <c r="Q722" s="113" t="s">
        <v>68</v>
      </c>
      <c r="R722" s="113"/>
      <c r="S722" s="113"/>
    </row>
    <row r="723" spans="1:19" x14ac:dyDescent="0.45">
      <c r="A723" s="113" t="s">
        <v>67</v>
      </c>
      <c r="B723" s="93">
        <v>7</v>
      </c>
      <c r="C723" s="54" t="s">
        <v>206</v>
      </c>
      <c r="D723" s="57" t="s">
        <v>1934</v>
      </c>
      <c r="E723" s="50" t="s">
        <v>8486</v>
      </c>
      <c r="F723" s="68" t="s">
        <v>2163</v>
      </c>
      <c r="G723" s="54" t="s">
        <v>500</v>
      </c>
      <c r="H723" s="54" t="s">
        <v>501</v>
      </c>
      <c r="I723" s="68" t="s">
        <v>2402</v>
      </c>
      <c r="J723" s="56" t="s">
        <v>7595</v>
      </c>
      <c r="K723" s="56"/>
      <c r="L723" s="54" t="s">
        <v>91</v>
      </c>
      <c r="M723" s="164">
        <v>0</v>
      </c>
      <c r="N723" s="56" t="s">
        <v>8703</v>
      </c>
      <c r="O723" s="56" t="s">
        <v>8708</v>
      </c>
      <c r="P723" s="113" t="s">
        <v>91</v>
      </c>
      <c r="Q723" s="113" t="s">
        <v>68</v>
      </c>
      <c r="R723" s="113"/>
      <c r="S723" s="113"/>
    </row>
    <row r="724" spans="1:19" x14ac:dyDescent="0.45">
      <c r="A724" s="113" t="s">
        <v>67</v>
      </c>
      <c r="B724" s="93">
        <v>8</v>
      </c>
      <c r="C724" s="54" t="s">
        <v>207</v>
      </c>
      <c r="D724" s="56" t="s">
        <v>8748</v>
      </c>
      <c r="E724" s="56" t="s">
        <v>8487</v>
      </c>
      <c r="F724" s="68" t="s">
        <v>2164</v>
      </c>
      <c r="G724" s="54" t="s">
        <v>502</v>
      </c>
      <c r="H724" s="54" t="s">
        <v>503</v>
      </c>
      <c r="I724" s="68" t="s">
        <v>2403</v>
      </c>
      <c r="J724" s="56" t="s">
        <v>7595</v>
      </c>
      <c r="K724" s="56"/>
      <c r="L724" s="50" t="s">
        <v>7574</v>
      </c>
      <c r="M724" s="162">
        <v>1</v>
      </c>
      <c r="N724" s="50" t="s">
        <v>8703</v>
      </c>
      <c r="O724" s="50" t="s">
        <v>8708</v>
      </c>
      <c r="P724" s="113" t="s">
        <v>138</v>
      </c>
      <c r="Q724" s="113" t="s">
        <v>68</v>
      </c>
      <c r="R724" s="113"/>
      <c r="S724" s="113"/>
    </row>
    <row r="725" spans="1:19" x14ac:dyDescent="0.45">
      <c r="A725" s="113" t="s">
        <v>67</v>
      </c>
      <c r="B725" s="93">
        <v>9</v>
      </c>
      <c r="C725" s="54" t="s">
        <v>208</v>
      </c>
      <c r="D725" s="56" t="s">
        <v>8749</v>
      </c>
      <c r="E725" s="56" t="s">
        <v>8488</v>
      </c>
      <c r="F725" s="68" t="s">
        <v>2165</v>
      </c>
      <c r="G725" s="54" t="s">
        <v>504</v>
      </c>
      <c r="H725" s="54" t="s">
        <v>505</v>
      </c>
      <c r="I725" s="68" t="s">
        <v>2404</v>
      </c>
      <c r="J725" s="56" t="s">
        <v>7595</v>
      </c>
      <c r="K725" s="56"/>
      <c r="L725" s="50" t="s">
        <v>7574</v>
      </c>
      <c r="M725" s="162">
        <v>1</v>
      </c>
      <c r="N725" s="50" t="s">
        <v>8703</v>
      </c>
      <c r="O725" s="50" t="s">
        <v>8708</v>
      </c>
      <c r="P725" s="113" t="s">
        <v>138</v>
      </c>
      <c r="Q725" s="113" t="s">
        <v>68</v>
      </c>
      <c r="R725" s="113"/>
      <c r="S725" s="113"/>
    </row>
    <row r="726" spans="1:19" x14ac:dyDescent="0.45">
      <c r="A726" s="113" t="s">
        <v>67</v>
      </c>
      <c r="B726" s="93">
        <v>10</v>
      </c>
      <c r="C726" s="54" t="s">
        <v>209</v>
      </c>
      <c r="D726" s="56" t="s">
        <v>1937</v>
      </c>
      <c r="E726" s="56" t="s">
        <v>8489</v>
      </c>
      <c r="F726" s="68" t="s">
        <v>2166</v>
      </c>
      <c r="G726" s="54" t="s">
        <v>506</v>
      </c>
      <c r="H726" s="54" t="s">
        <v>507</v>
      </c>
      <c r="I726" s="68" t="s">
        <v>2405</v>
      </c>
      <c r="J726" s="56" t="s">
        <v>7595</v>
      </c>
      <c r="K726" s="56"/>
      <c r="L726" s="50" t="s">
        <v>7574</v>
      </c>
      <c r="M726" s="162">
        <v>1</v>
      </c>
      <c r="N726" s="50" t="s">
        <v>8703</v>
      </c>
      <c r="O726" s="50" t="s">
        <v>8708</v>
      </c>
      <c r="P726" s="113" t="s">
        <v>139</v>
      </c>
      <c r="Q726" s="113" t="s">
        <v>68</v>
      </c>
      <c r="R726" s="113"/>
      <c r="S726" s="113"/>
    </row>
    <row r="727" spans="1:19" x14ac:dyDescent="0.45">
      <c r="A727" s="113" t="s">
        <v>67</v>
      </c>
      <c r="B727" s="112">
        <v>11</v>
      </c>
      <c r="C727" s="113" t="s">
        <v>3969</v>
      </c>
      <c r="D727" s="56" t="s">
        <v>6494</v>
      </c>
      <c r="E727" s="113" t="s">
        <v>8492</v>
      </c>
      <c r="F727" s="111" t="s">
        <v>8063</v>
      </c>
      <c r="G727" s="50" t="s">
        <v>4771</v>
      </c>
      <c r="H727" s="50" t="s">
        <v>4772</v>
      </c>
      <c r="I727" s="113"/>
      <c r="J727" s="56" t="s">
        <v>7595</v>
      </c>
      <c r="K727" s="56"/>
      <c r="L727" s="113" t="s">
        <v>153</v>
      </c>
      <c r="M727" s="114">
        <v>0</v>
      </c>
      <c r="N727" s="113" t="s">
        <v>8703</v>
      </c>
      <c r="O727" s="113" t="s">
        <v>8708</v>
      </c>
      <c r="P727" s="113" t="s">
        <v>153</v>
      </c>
      <c r="Q727" s="113" t="s">
        <v>68</v>
      </c>
      <c r="R727" s="113"/>
      <c r="S727" s="113"/>
    </row>
    <row r="728" spans="1:19" x14ac:dyDescent="0.45">
      <c r="A728" s="113" t="s">
        <v>67</v>
      </c>
      <c r="B728" s="93">
        <v>12</v>
      </c>
      <c r="C728" s="54" t="s">
        <v>210</v>
      </c>
      <c r="D728" s="56" t="s">
        <v>1938</v>
      </c>
      <c r="E728" s="50" t="s">
        <v>8490</v>
      </c>
      <c r="F728" s="68" t="s">
        <v>2230</v>
      </c>
      <c r="G728" s="54" t="s">
        <v>508</v>
      </c>
      <c r="H728" s="54" t="s">
        <v>509</v>
      </c>
      <c r="I728" s="68" t="s">
        <v>2227</v>
      </c>
      <c r="J728" s="56" t="s">
        <v>7595</v>
      </c>
      <c r="K728" s="56"/>
      <c r="L728" s="50" t="s">
        <v>7574</v>
      </c>
      <c r="M728" s="162">
        <v>0</v>
      </c>
      <c r="N728" s="50" t="s">
        <v>8703</v>
      </c>
      <c r="O728" s="50" t="s">
        <v>8708</v>
      </c>
      <c r="P728" s="113" t="s">
        <v>156</v>
      </c>
      <c r="Q728" s="113" t="s">
        <v>68</v>
      </c>
      <c r="R728" s="113"/>
      <c r="S728" s="113"/>
    </row>
    <row r="729" spans="1:19" x14ac:dyDescent="0.45">
      <c r="A729" s="113" t="s">
        <v>67</v>
      </c>
      <c r="B729" s="112">
        <v>13</v>
      </c>
      <c r="C729" s="113" t="s">
        <v>3970</v>
      </c>
      <c r="D729" s="56" t="s">
        <v>1947</v>
      </c>
      <c r="E729" s="113" t="s">
        <v>8491</v>
      </c>
      <c r="F729" s="111" t="s">
        <v>2167</v>
      </c>
      <c r="G729" s="50" t="s">
        <v>4773</v>
      </c>
      <c r="H729" s="50" t="s">
        <v>4774</v>
      </c>
      <c r="I729" s="113"/>
      <c r="J729" s="56" t="s">
        <v>7595</v>
      </c>
      <c r="K729" s="56"/>
      <c r="L729" s="50" t="s">
        <v>7574</v>
      </c>
      <c r="M729" s="162">
        <v>1</v>
      </c>
      <c r="N729" s="50" t="s">
        <v>8703</v>
      </c>
      <c r="O729" s="50" t="s">
        <v>8708</v>
      </c>
      <c r="P729" s="113" t="s">
        <v>195</v>
      </c>
      <c r="Q729" s="113" t="s">
        <v>68</v>
      </c>
      <c r="R729" s="113"/>
      <c r="S729" s="113"/>
    </row>
    <row r="730" spans="1:19" x14ac:dyDescent="0.45">
      <c r="A730" s="113" t="s">
        <v>67</v>
      </c>
      <c r="B730" s="112">
        <v>16</v>
      </c>
      <c r="C730" s="113" t="s">
        <v>3971</v>
      </c>
      <c r="D730" s="50" t="s">
        <v>8751</v>
      </c>
      <c r="E730" s="113" t="s">
        <v>8493</v>
      </c>
      <c r="F730" s="68" t="s">
        <v>8064</v>
      </c>
      <c r="G730" s="53" t="s">
        <v>4775</v>
      </c>
      <c r="H730" s="53" t="s">
        <v>4776</v>
      </c>
      <c r="I730" s="113"/>
      <c r="J730" s="56" t="s">
        <v>7595</v>
      </c>
      <c r="K730" s="56"/>
      <c r="L730" s="113" t="s">
        <v>91</v>
      </c>
      <c r="M730" s="114">
        <v>1</v>
      </c>
      <c r="N730" s="113" t="s">
        <v>8703</v>
      </c>
      <c r="O730" s="113" t="s">
        <v>8708</v>
      </c>
      <c r="P730" s="113" t="s">
        <v>91</v>
      </c>
      <c r="Q730" s="113" t="s">
        <v>68</v>
      </c>
      <c r="R730" s="113"/>
      <c r="S730" s="113"/>
    </row>
    <row r="731" spans="1:19" x14ac:dyDescent="0.45">
      <c r="A731" s="111" t="s">
        <v>67</v>
      </c>
      <c r="B731" s="112">
        <v>14</v>
      </c>
      <c r="C731" s="113" t="s">
        <v>3954</v>
      </c>
      <c r="D731" s="50" t="s">
        <v>8750</v>
      </c>
      <c r="E731" s="113"/>
      <c r="F731" s="113"/>
      <c r="G731" s="50" t="s">
        <v>3569</v>
      </c>
      <c r="H731" s="50" t="s">
        <v>4742</v>
      </c>
      <c r="I731" s="113"/>
      <c r="J731" s="56" t="s">
        <v>7595</v>
      </c>
      <c r="K731" s="56"/>
      <c r="L731" s="113" t="s">
        <v>91</v>
      </c>
      <c r="M731" s="114">
        <v>0</v>
      </c>
      <c r="N731" s="113" t="s">
        <v>8703</v>
      </c>
      <c r="O731" s="113"/>
      <c r="P731" s="113" t="s">
        <v>91</v>
      </c>
      <c r="Q731" s="113" t="s">
        <v>68</v>
      </c>
      <c r="R731" s="113"/>
      <c r="S731" s="113"/>
    </row>
    <row r="732" spans="1:19" x14ac:dyDescent="0.45">
      <c r="A732" s="111" t="s">
        <v>67</v>
      </c>
      <c r="B732" s="112">
        <v>17</v>
      </c>
      <c r="C732" s="113" t="s">
        <v>3956</v>
      </c>
      <c r="D732" s="50" t="s">
        <v>8752</v>
      </c>
      <c r="E732" s="113"/>
      <c r="F732" s="113"/>
      <c r="G732" s="50" t="s">
        <v>4747</v>
      </c>
      <c r="H732" s="50" t="s">
        <v>3878</v>
      </c>
      <c r="I732" s="113"/>
      <c r="J732" s="56" t="s">
        <v>7595</v>
      </c>
      <c r="K732" s="56"/>
      <c r="L732" s="113" t="s">
        <v>91</v>
      </c>
      <c r="M732" s="114">
        <v>0</v>
      </c>
      <c r="N732" s="113" t="s">
        <v>8703</v>
      </c>
      <c r="O732" s="113"/>
      <c r="P732" s="113" t="s">
        <v>91</v>
      </c>
      <c r="Q732" s="113" t="s">
        <v>68</v>
      </c>
      <c r="R732" s="113"/>
      <c r="S732" s="113"/>
    </row>
    <row r="733" spans="1:19" x14ac:dyDescent="0.45">
      <c r="A733" s="113" t="s">
        <v>67</v>
      </c>
      <c r="B733" s="112">
        <v>15</v>
      </c>
      <c r="C733" s="113" t="s">
        <v>3972</v>
      </c>
      <c r="D733" s="56" t="s">
        <v>8757</v>
      </c>
      <c r="E733" s="113" t="s">
        <v>8484</v>
      </c>
      <c r="F733" s="111" t="s">
        <v>2172</v>
      </c>
      <c r="G733" s="50" t="s">
        <v>4777</v>
      </c>
      <c r="H733" s="50" t="s">
        <v>4778</v>
      </c>
      <c r="I733" s="113"/>
      <c r="J733" s="56" t="s">
        <v>7595</v>
      </c>
      <c r="K733" s="56"/>
      <c r="L733" s="113" t="s">
        <v>91</v>
      </c>
      <c r="M733" s="114">
        <v>0</v>
      </c>
      <c r="N733" s="113" t="s">
        <v>8703</v>
      </c>
      <c r="O733" s="113" t="s">
        <v>8708</v>
      </c>
      <c r="P733" s="113" t="s">
        <v>91</v>
      </c>
      <c r="Q733" s="113" t="s">
        <v>68</v>
      </c>
      <c r="R733" s="113"/>
      <c r="S733" s="113"/>
    </row>
    <row r="734" spans="1:19" x14ac:dyDescent="0.45">
      <c r="A734" s="111" t="s">
        <v>67</v>
      </c>
      <c r="B734" s="112">
        <v>18</v>
      </c>
      <c r="C734" s="113" t="s">
        <v>3960</v>
      </c>
      <c r="D734" s="50" t="s">
        <v>8753</v>
      </c>
      <c r="E734" s="113"/>
      <c r="F734" s="113"/>
      <c r="G734" s="53" t="s">
        <v>4752</v>
      </c>
      <c r="H734" s="53" t="s">
        <v>4753</v>
      </c>
      <c r="I734" s="113"/>
      <c r="J734" s="56" t="s">
        <v>7595</v>
      </c>
      <c r="K734" s="56"/>
      <c r="L734" s="113" t="s">
        <v>91</v>
      </c>
      <c r="M734" s="114">
        <v>0</v>
      </c>
      <c r="N734" s="113" t="s">
        <v>8703</v>
      </c>
      <c r="O734" s="113"/>
      <c r="P734" s="113" t="s">
        <v>91</v>
      </c>
      <c r="Q734" s="113" t="s">
        <v>68</v>
      </c>
      <c r="R734" s="113"/>
      <c r="S734" s="113"/>
    </row>
    <row r="735" spans="1:19" x14ac:dyDescent="0.45">
      <c r="A735" s="111" t="s">
        <v>67</v>
      </c>
      <c r="B735" s="112">
        <v>19</v>
      </c>
      <c r="C735" s="113" t="s">
        <v>3961</v>
      </c>
      <c r="D735" s="50" t="s">
        <v>8754</v>
      </c>
      <c r="E735" s="113"/>
      <c r="F735" s="113"/>
      <c r="G735" s="53" t="s">
        <v>4754</v>
      </c>
      <c r="H735" s="53" t="s">
        <v>4755</v>
      </c>
      <c r="I735" s="113"/>
      <c r="J735" s="56" t="s">
        <v>7595</v>
      </c>
      <c r="K735" s="56"/>
      <c r="L735" s="113" t="s">
        <v>91</v>
      </c>
      <c r="M735" s="114">
        <v>0</v>
      </c>
      <c r="N735" s="113" t="s">
        <v>8703</v>
      </c>
      <c r="O735" s="113"/>
      <c r="P735" s="113" t="s">
        <v>91</v>
      </c>
      <c r="Q735" s="113" t="s">
        <v>68</v>
      </c>
      <c r="R735" s="113"/>
      <c r="S735" s="113"/>
    </row>
    <row r="736" spans="1:19" x14ac:dyDescent="0.4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8703</v>
      </c>
      <c r="O736" s="113"/>
      <c r="P736" s="113" t="s">
        <v>153</v>
      </c>
      <c r="Q736" s="113" t="s">
        <v>68</v>
      </c>
      <c r="R736" s="113"/>
      <c r="S736" s="113"/>
    </row>
    <row r="737" spans="1:19" x14ac:dyDescent="0.45">
      <c r="A737" s="111" t="s">
        <v>67</v>
      </c>
      <c r="B737" s="112">
        <v>21</v>
      </c>
      <c r="C737" s="113" t="s">
        <v>3958</v>
      </c>
      <c r="D737" s="50" t="s">
        <v>8755</v>
      </c>
      <c r="E737" s="113"/>
      <c r="F737" s="113"/>
      <c r="G737" s="50" t="s">
        <v>4749</v>
      </c>
      <c r="H737" s="50" t="s">
        <v>4750</v>
      </c>
      <c r="I737" s="113"/>
      <c r="J737" s="56" t="s">
        <v>7595</v>
      </c>
      <c r="K737" s="56"/>
      <c r="L737" s="113" t="s">
        <v>153</v>
      </c>
      <c r="M737" s="114">
        <v>0</v>
      </c>
      <c r="N737" s="113" t="s">
        <v>8703</v>
      </c>
      <c r="O737" s="113"/>
      <c r="P737" s="113" t="s">
        <v>153</v>
      </c>
      <c r="Q737" s="113" t="s">
        <v>68</v>
      </c>
      <c r="R737" s="113"/>
      <c r="S737" s="113"/>
    </row>
    <row r="738" spans="1:19" x14ac:dyDescent="0.45">
      <c r="A738" s="111" t="s">
        <v>67</v>
      </c>
      <c r="B738" s="112">
        <v>22</v>
      </c>
      <c r="C738" s="113" t="s">
        <v>3959</v>
      </c>
      <c r="D738" s="50" t="s">
        <v>8756</v>
      </c>
      <c r="E738" s="113"/>
      <c r="F738" s="113"/>
      <c r="G738" s="50" t="s">
        <v>4751</v>
      </c>
      <c r="H738" s="53" t="s">
        <v>3884</v>
      </c>
      <c r="I738" s="113"/>
      <c r="J738" s="56" t="s">
        <v>7595</v>
      </c>
      <c r="K738" s="56"/>
      <c r="L738" s="113" t="s">
        <v>91</v>
      </c>
      <c r="M738" s="114">
        <v>0</v>
      </c>
      <c r="N738" s="113" t="s">
        <v>8703</v>
      </c>
      <c r="O738" s="113"/>
      <c r="P738" s="113" t="s">
        <v>91</v>
      </c>
      <c r="Q738" s="113" t="s">
        <v>68</v>
      </c>
      <c r="R738" s="113"/>
      <c r="S738" s="113"/>
    </row>
    <row r="739" spans="1:19" x14ac:dyDescent="0.45">
      <c r="A739" s="111" t="s">
        <v>67</v>
      </c>
      <c r="B739" s="112">
        <v>23</v>
      </c>
      <c r="C739" s="113" t="s">
        <v>3955</v>
      </c>
      <c r="D739" s="50" t="s">
        <v>8758</v>
      </c>
      <c r="E739" s="113"/>
      <c r="F739" s="113"/>
      <c r="G739" s="50" t="s">
        <v>4743</v>
      </c>
      <c r="H739" s="53" t="s">
        <v>4744</v>
      </c>
      <c r="I739" s="113"/>
      <c r="J739" s="56" t="s">
        <v>7595</v>
      </c>
      <c r="K739" s="56"/>
      <c r="L739" s="113" t="s">
        <v>91</v>
      </c>
      <c r="M739" s="114">
        <v>0</v>
      </c>
      <c r="N739" s="113" t="s">
        <v>8703</v>
      </c>
      <c r="O739" s="113"/>
      <c r="P739" s="113" t="s">
        <v>91</v>
      </c>
      <c r="Q739" s="113" t="s">
        <v>68</v>
      </c>
      <c r="R739" s="113"/>
      <c r="S739" s="113"/>
    </row>
    <row r="740" spans="1:19" x14ac:dyDescent="0.45">
      <c r="A740" s="113" t="s">
        <v>72</v>
      </c>
      <c r="B740" s="112">
        <v>1</v>
      </c>
      <c r="C740" s="113" t="s">
        <v>2607</v>
      </c>
      <c r="D740" s="121" t="s">
        <v>6467</v>
      </c>
      <c r="E740" s="113" t="s">
        <v>8497</v>
      </c>
      <c r="F740" s="68" t="s">
        <v>8084</v>
      </c>
      <c r="G740" s="50" t="s">
        <v>3030</v>
      </c>
      <c r="H740" s="50" t="s">
        <v>4807</v>
      </c>
      <c r="I740" s="113"/>
      <c r="J740" s="56" t="s">
        <v>7595</v>
      </c>
      <c r="K740" s="56"/>
      <c r="L740" s="99" t="s">
        <v>7575</v>
      </c>
      <c r="M740" s="169" t="s">
        <v>8702</v>
      </c>
      <c r="N740" s="99" t="s">
        <v>8704</v>
      </c>
      <c r="O740" s="99" t="s">
        <v>8707</v>
      </c>
      <c r="P740" s="113" t="s">
        <v>100</v>
      </c>
      <c r="Q740" s="113" t="s">
        <v>68</v>
      </c>
      <c r="R740" s="113"/>
      <c r="S740" s="113"/>
    </row>
    <row r="741" spans="1:19" x14ac:dyDescent="0.45">
      <c r="A741" s="113" t="s">
        <v>72</v>
      </c>
      <c r="B741" s="93">
        <v>2</v>
      </c>
      <c r="C741" s="54" t="s">
        <v>202</v>
      </c>
      <c r="D741" s="54" t="s">
        <v>1948</v>
      </c>
      <c r="E741" s="113" t="s">
        <v>8495</v>
      </c>
      <c r="F741" s="68" t="s">
        <v>7897</v>
      </c>
      <c r="G741" s="54" t="s">
        <v>492</v>
      </c>
      <c r="H741" s="54" t="s">
        <v>493</v>
      </c>
      <c r="I741" s="68" t="s">
        <v>2398</v>
      </c>
      <c r="J741" s="56" t="s">
        <v>7595</v>
      </c>
      <c r="K741" s="56"/>
      <c r="L741" s="54" t="s">
        <v>91</v>
      </c>
      <c r="M741" s="164" t="s">
        <v>8702</v>
      </c>
      <c r="N741" s="56" t="s">
        <v>8704</v>
      </c>
      <c r="O741" s="56" t="s">
        <v>8707</v>
      </c>
      <c r="P741" s="113" t="s">
        <v>91</v>
      </c>
      <c r="Q741" s="113" t="s">
        <v>68</v>
      </c>
      <c r="R741" s="113"/>
      <c r="S741" s="113"/>
    </row>
    <row r="742" spans="1:19" x14ac:dyDescent="0.45">
      <c r="A742" s="113" t="s">
        <v>72</v>
      </c>
      <c r="B742" s="112">
        <v>3</v>
      </c>
      <c r="C742" s="113" t="s">
        <v>3967</v>
      </c>
      <c r="D742" s="121" t="s">
        <v>6466</v>
      </c>
      <c r="E742" s="113" t="s">
        <v>8496</v>
      </c>
      <c r="F742" s="68" t="s">
        <v>8062</v>
      </c>
      <c r="G742" s="50" t="s">
        <v>4767</v>
      </c>
      <c r="H742" s="50" t="s">
        <v>4768</v>
      </c>
      <c r="I742" s="113"/>
      <c r="J742" s="56" t="s">
        <v>7595</v>
      </c>
      <c r="K742" s="56"/>
      <c r="L742" s="113" t="s">
        <v>91</v>
      </c>
      <c r="M742" s="114" t="s">
        <v>8702</v>
      </c>
      <c r="N742" s="113" t="s">
        <v>8704</v>
      </c>
      <c r="O742" s="113" t="s">
        <v>8707</v>
      </c>
      <c r="P742" s="113" t="s">
        <v>91</v>
      </c>
      <c r="Q742" s="113" t="s">
        <v>68</v>
      </c>
      <c r="R742" s="113"/>
      <c r="S742" s="113"/>
    </row>
    <row r="743" spans="1:19" x14ac:dyDescent="0.45">
      <c r="A743" s="113" t="s">
        <v>72</v>
      </c>
      <c r="B743" s="93">
        <v>4</v>
      </c>
      <c r="C743" s="54" t="s">
        <v>223</v>
      </c>
      <c r="D743" s="54" t="s">
        <v>6480</v>
      </c>
      <c r="E743" s="56" t="s">
        <v>8503</v>
      </c>
      <c r="F743" s="68" t="s">
        <v>2195</v>
      </c>
      <c r="G743" s="54" t="s">
        <v>528</v>
      </c>
      <c r="H743" s="54" t="s">
        <v>392</v>
      </c>
      <c r="I743" s="68" t="s">
        <v>2355</v>
      </c>
      <c r="J743" s="56" t="s">
        <v>7595</v>
      </c>
      <c r="K743" s="56"/>
      <c r="L743" s="50" t="s">
        <v>7574</v>
      </c>
      <c r="M743" s="162" t="s">
        <v>8702</v>
      </c>
      <c r="N743" s="50" t="s">
        <v>8703</v>
      </c>
      <c r="O743" s="50" t="s">
        <v>8707</v>
      </c>
      <c r="P743" s="113" t="s">
        <v>156</v>
      </c>
      <c r="Q743" s="113" t="s">
        <v>68</v>
      </c>
      <c r="R743" s="113"/>
      <c r="S743" s="113"/>
    </row>
    <row r="744" spans="1:19" x14ac:dyDescent="0.45">
      <c r="A744" s="113" t="s">
        <v>72</v>
      </c>
      <c r="B744" s="93">
        <v>5</v>
      </c>
      <c r="C744" s="54" t="s">
        <v>224</v>
      </c>
      <c r="D744" s="54" t="s">
        <v>6481</v>
      </c>
      <c r="E744" s="56" t="s">
        <v>8504</v>
      </c>
      <c r="F744" s="68" t="s">
        <v>2196</v>
      </c>
      <c r="G744" s="54" t="s">
        <v>529</v>
      </c>
      <c r="H744" s="54" t="s">
        <v>394</v>
      </c>
      <c r="I744" s="68" t="s">
        <v>2356</v>
      </c>
      <c r="J744" s="56" t="s">
        <v>7595</v>
      </c>
      <c r="K744" s="56"/>
      <c r="L744" s="50" t="s">
        <v>7574</v>
      </c>
      <c r="M744" s="162" t="s">
        <v>8702</v>
      </c>
      <c r="N744" s="50" t="s">
        <v>8703</v>
      </c>
      <c r="O744" s="50" t="s">
        <v>8707</v>
      </c>
      <c r="P744" s="113" t="s">
        <v>156</v>
      </c>
      <c r="Q744" s="113" t="s">
        <v>68</v>
      </c>
      <c r="R744" s="113"/>
      <c r="S744" s="113"/>
    </row>
    <row r="745" spans="1:19" x14ac:dyDescent="0.45">
      <c r="A745" s="113" t="s">
        <v>72</v>
      </c>
      <c r="B745" s="93">
        <v>6</v>
      </c>
      <c r="C745" s="54" t="s">
        <v>225</v>
      </c>
      <c r="D745" s="54" t="s">
        <v>1970</v>
      </c>
      <c r="E745" s="50" t="s">
        <v>8505</v>
      </c>
      <c r="F745" s="68" t="s">
        <v>8085</v>
      </c>
      <c r="G745" s="54" t="s">
        <v>530</v>
      </c>
      <c r="H745" s="54" t="s">
        <v>531</v>
      </c>
      <c r="I745" s="68" t="s">
        <v>2414</v>
      </c>
      <c r="J745" s="56" t="s">
        <v>3762</v>
      </c>
      <c r="K745" s="56" t="s">
        <v>7594</v>
      </c>
      <c r="L745" s="54" t="s">
        <v>91</v>
      </c>
      <c r="M745" s="164">
        <v>1</v>
      </c>
      <c r="N745" s="56" t="s">
        <v>8703</v>
      </c>
      <c r="O745" s="56" t="s">
        <v>8708</v>
      </c>
      <c r="P745" s="113" t="s">
        <v>92</v>
      </c>
      <c r="Q745" s="113" t="s">
        <v>68</v>
      </c>
      <c r="R745" s="113"/>
      <c r="S745" s="113"/>
    </row>
    <row r="746" spans="1:19" x14ac:dyDescent="0.45">
      <c r="A746" s="113" t="s">
        <v>72</v>
      </c>
      <c r="B746" s="112">
        <v>7</v>
      </c>
      <c r="C746" s="113" t="s">
        <v>3987</v>
      </c>
      <c r="D746" s="54" t="s">
        <v>6503</v>
      </c>
      <c r="E746" s="113" t="s">
        <v>8506</v>
      </c>
      <c r="F746" s="68" t="s">
        <v>8086</v>
      </c>
      <c r="G746" s="50" t="s">
        <v>4808</v>
      </c>
      <c r="H746" s="50" t="s">
        <v>4809</v>
      </c>
      <c r="I746" s="113"/>
      <c r="J746" s="56" t="s">
        <v>7595</v>
      </c>
      <c r="K746" s="56"/>
      <c r="L746" s="113" t="s">
        <v>91</v>
      </c>
      <c r="M746" s="114">
        <v>0</v>
      </c>
      <c r="N746" s="113" t="s">
        <v>8703</v>
      </c>
      <c r="O746" s="113" t="s">
        <v>8708</v>
      </c>
      <c r="P746" s="113" t="s">
        <v>92</v>
      </c>
      <c r="Q746" s="113" t="s">
        <v>68</v>
      </c>
      <c r="R746" s="113"/>
      <c r="S746" s="113"/>
    </row>
    <row r="747" spans="1:19" x14ac:dyDescent="0.45">
      <c r="A747" s="113" t="s">
        <v>72</v>
      </c>
      <c r="B747" s="112">
        <v>12</v>
      </c>
      <c r="C747" s="113" t="s">
        <v>3988</v>
      </c>
      <c r="D747" s="54" t="s">
        <v>6475</v>
      </c>
      <c r="E747" s="113" t="s">
        <v>8507</v>
      </c>
      <c r="F747" s="68" t="s">
        <v>8087</v>
      </c>
      <c r="G747" s="50" t="s">
        <v>4810</v>
      </c>
      <c r="H747" s="50" t="s">
        <v>4811</v>
      </c>
      <c r="I747" s="113"/>
      <c r="J747" s="56" t="s">
        <v>7595</v>
      </c>
      <c r="K747" s="56"/>
      <c r="L747" s="50" t="s">
        <v>7574</v>
      </c>
      <c r="M747" s="162">
        <v>0</v>
      </c>
      <c r="N747" s="50" t="s">
        <v>8703</v>
      </c>
      <c r="O747" s="50" t="s">
        <v>8708</v>
      </c>
      <c r="P747" s="113" t="s">
        <v>195</v>
      </c>
      <c r="Q747" s="113" t="s">
        <v>68</v>
      </c>
      <c r="R747" s="113"/>
      <c r="S747" s="113"/>
    </row>
    <row r="748" spans="1:19" x14ac:dyDescent="0.45">
      <c r="A748" s="113" t="s">
        <v>72</v>
      </c>
      <c r="B748" s="112">
        <v>12</v>
      </c>
      <c r="C748" s="113" t="s">
        <v>3991</v>
      </c>
      <c r="D748" s="54" t="s">
        <v>6476</v>
      </c>
      <c r="E748" s="113" t="s">
        <v>8508</v>
      </c>
      <c r="F748" s="68" t="s">
        <v>8088</v>
      </c>
      <c r="G748" s="50" t="s">
        <v>4817</v>
      </c>
      <c r="H748" s="50" t="s">
        <v>4818</v>
      </c>
      <c r="I748" s="113"/>
      <c r="J748" s="56" t="s">
        <v>7595</v>
      </c>
      <c r="K748" s="56"/>
      <c r="L748" s="50" t="s">
        <v>7574</v>
      </c>
      <c r="M748" s="162">
        <v>0</v>
      </c>
      <c r="N748" s="50" t="s">
        <v>8703</v>
      </c>
      <c r="O748" s="50" t="s">
        <v>8708</v>
      </c>
      <c r="P748" s="113" t="s">
        <v>3012</v>
      </c>
      <c r="Q748" s="113" t="s">
        <v>68</v>
      </c>
      <c r="R748" s="113"/>
      <c r="S748" s="113"/>
    </row>
    <row r="749" spans="1:19" x14ac:dyDescent="0.45">
      <c r="A749" s="113" t="s">
        <v>72</v>
      </c>
      <c r="B749" s="93">
        <v>12</v>
      </c>
      <c r="C749" s="54" t="s">
        <v>226</v>
      </c>
      <c r="D749" s="54" t="s">
        <v>6479</v>
      </c>
      <c r="E749" s="50" t="s">
        <v>8509</v>
      </c>
      <c r="F749" s="68" t="s">
        <v>8089</v>
      </c>
      <c r="G749" s="54" t="s">
        <v>532</v>
      </c>
      <c r="H749" s="54" t="s">
        <v>533</v>
      </c>
      <c r="I749" s="68" t="s">
        <v>2415</v>
      </c>
      <c r="J749" s="56" t="s">
        <v>7595</v>
      </c>
      <c r="K749" s="56"/>
      <c r="L749" s="50" t="s">
        <v>7574</v>
      </c>
      <c r="M749" s="162">
        <v>1</v>
      </c>
      <c r="N749" s="50" t="s">
        <v>8703</v>
      </c>
      <c r="O749" s="50" t="s">
        <v>8708</v>
      </c>
      <c r="P749" s="113" t="s">
        <v>195</v>
      </c>
      <c r="Q749" s="113" t="s">
        <v>68</v>
      </c>
      <c r="R749" s="113"/>
      <c r="S749" s="113"/>
    </row>
    <row r="750" spans="1:19" x14ac:dyDescent="0.45">
      <c r="A750" s="113" t="s">
        <v>72</v>
      </c>
      <c r="B750" s="112">
        <v>12</v>
      </c>
      <c r="C750" s="113" t="s">
        <v>3990</v>
      </c>
      <c r="D750" s="54" t="s">
        <v>6465</v>
      </c>
      <c r="E750" s="113" t="s">
        <v>8510</v>
      </c>
      <c r="F750" s="111" t="s">
        <v>8090</v>
      </c>
      <c r="G750" s="50" t="s">
        <v>4815</v>
      </c>
      <c r="H750" s="50" t="s">
        <v>4816</v>
      </c>
      <c r="I750" s="113"/>
      <c r="J750" s="56" t="s">
        <v>7595</v>
      </c>
      <c r="K750" s="56"/>
      <c r="L750" s="50" t="s">
        <v>7574</v>
      </c>
      <c r="M750" s="162">
        <v>1</v>
      </c>
      <c r="N750" s="50" t="s">
        <v>8703</v>
      </c>
      <c r="O750" s="50" t="s">
        <v>8708</v>
      </c>
      <c r="P750" s="113" t="s">
        <v>195</v>
      </c>
      <c r="Q750" s="113" t="s">
        <v>68</v>
      </c>
      <c r="R750" s="113"/>
      <c r="S750" s="113"/>
    </row>
    <row r="751" spans="1:19" x14ac:dyDescent="0.45">
      <c r="A751" s="113" t="s">
        <v>72</v>
      </c>
      <c r="B751" s="112">
        <v>12</v>
      </c>
      <c r="C751" s="113" t="s">
        <v>3994</v>
      </c>
      <c r="D751" s="54" t="s">
        <v>6472</v>
      </c>
      <c r="E751" s="113" t="s">
        <v>8511</v>
      </c>
      <c r="F751" s="111" t="s">
        <v>8091</v>
      </c>
      <c r="G751" s="50" t="s">
        <v>4823</v>
      </c>
      <c r="H751" s="50" t="s">
        <v>4824</v>
      </c>
      <c r="I751" s="113"/>
      <c r="J751" s="56" t="s">
        <v>7595</v>
      </c>
      <c r="K751" s="56"/>
      <c r="L751" s="50" t="s">
        <v>7574</v>
      </c>
      <c r="M751" s="162">
        <v>1</v>
      </c>
      <c r="N751" s="50" t="s">
        <v>8703</v>
      </c>
      <c r="O751" s="50" t="s">
        <v>8708</v>
      </c>
      <c r="P751" s="113" t="s">
        <v>3012</v>
      </c>
      <c r="Q751" s="113" t="s">
        <v>68</v>
      </c>
      <c r="R751" s="113"/>
      <c r="S751" s="113"/>
    </row>
    <row r="752" spans="1:19" x14ac:dyDescent="0.45">
      <c r="A752" s="113" t="s">
        <v>72</v>
      </c>
      <c r="B752" s="112">
        <v>12</v>
      </c>
      <c r="C752" s="113" t="s">
        <v>3989</v>
      </c>
      <c r="D752" s="54" t="s">
        <v>6473</v>
      </c>
      <c r="E752" s="113" t="s">
        <v>8512</v>
      </c>
      <c r="F752" s="111" t="s">
        <v>8092</v>
      </c>
      <c r="G752" s="50" t="s">
        <v>4812</v>
      </c>
      <c r="H752" s="50" t="s">
        <v>4813</v>
      </c>
      <c r="I752" s="113"/>
      <c r="J752" s="56" t="s">
        <v>7595</v>
      </c>
      <c r="K752" s="56"/>
      <c r="L752" s="50" t="s">
        <v>7574</v>
      </c>
      <c r="M752" s="162">
        <v>0</v>
      </c>
      <c r="N752" s="50" t="s">
        <v>8703</v>
      </c>
      <c r="O752" s="50" t="s">
        <v>8708</v>
      </c>
      <c r="P752" s="113" t="s">
        <v>195</v>
      </c>
      <c r="Q752" s="113" t="s">
        <v>68</v>
      </c>
      <c r="R752" s="113"/>
      <c r="S752" s="113"/>
    </row>
    <row r="753" spans="1:19" x14ac:dyDescent="0.45">
      <c r="A753" s="113" t="s">
        <v>72</v>
      </c>
      <c r="B753" s="112">
        <v>12</v>
      </c>
      <c r="C753" s="113" t="s">
        <v>3992</v>
      </c>
      <c r="D753" s="54" t="s">
        <v>6474</v>
      </c>
      <c r="E753" s="113" t="s">
        <v>8513</v>
      </c>
      <c r="F753" s="111" t="s">
        <v>8093</v>
      </c>
      <c r="G753" s="50" t="s">
        <v>4819</v>
      </c>
      <c r="H753" s="50" t="s">
        <v>4820</v>
      </c>
      <c r="I753" s="113"/>
      <c r="J753" s="56" t="s">
        <v>7595</v>
      </c>
      <c r="K753" s="56"/>
      <c r="L753" s="50" t="s">
        <v>7574</v>
      </c>
      <c r="M753" s="162">
        <v>0</v>
      </c>
      <c r="N753" s="50" t="s">
        <v>8703</v>
      </c>
      <c r="O753" s="50" t="s">
        <v>8708</v>
      </c>
      <c r="P753" s="113" t="s">
        <v>3012</v>
      </c>
      <c r="Q753" s="113" t="s">
        <v>68</v>
      </c>
      <c r="R753" s="113"/>
      <c r="S753" s="113"/>
    </row>
    <row r="754" spans="1:19" x14ac:dyDescent="0.45">
      <c r="A754" s="113" t="s">
        <v>72</v>
      </c>
      <c r="B754" s="112">
        <v>12</v>
      </c>
      <c r="C754" s="113" t="s">
        <v>2647</v>
      </c>
      <c r="D754" s="54" t="s">
        <v>6477</v>
      </c>
      <c r="E754" s="113" t="s">
        <v>8514</v>
      </c>
      <c r="F754" s="111" t="s">
        <v>8094</v>
      </c>
      <c r="G754" s="50" t="s">
        <v>4814</v>
      </c>
      <c r="H754" s="50" t="s">
        <v>2887</v>
      </c>
      <c r="I754" s="113"/>
      <c r="J754" s="56" t="s">
        <v>7595</v>
      </c>
      <c r="K754" s="56"/>
      <c r="L754" s="50" t="s">
        <v>7574</v>
      </c>
      <c r="M754" s="162">
        <v>1</v>
      </c>
      <c r="N754" s="50" t="s">
        <v>8703</v>
      </c>
      <c r="O754" s="50" t="s">
        <v>8708</v>
      </c>
      <c r="P754" s="113" t="s">
        <v>195</v>
      </c>
      <c r="Q754" s="113" t="s">
        <v>68</v>
      </c>
      <c r="R754" s="113"/>
      <c r="S754" s="113"/>
    </row>
    <row r="755" spans="1:19" x14ac:dyDescent="0.45">
      <c r="A755" s="113" t="s">
        <v>72</v>
      </c>
      <c r="B755" s="112">
        <v>12</v>
      </c>
      <c r="C755" s="113" t="s">
        <v>3993</v>
      </c>
      <c r="D755" s="54" t="s">
        <v>6478</v>
      </c>
      <c r="E755" s="113" t="s">
        <v>8515</v>
      </c>
      <c r="F755" s="111" t="s">
        <v>8095</v>
      </c>
      <c r="G755" s="50" t="s">
        <v>4821</v>
      </c>
      <c r="H755" s="50" t="s">
        <v>4822</v>
      </c>
      <c r="I755" s="113"/>
      <c r="J755" s="56" t="s">
        <v>7595</v>
      </c>
      <c r="K755" s="56"/>
      <c r="L755" s="50" t="s">
        <v>7574</v>
      </c>
      <c r="M755" s="162">
        <v>1</v>
      </c>
      <c r="N755" s="50" t="s">
        <v>8703</v>
      </c>
      <c r="O755" s="50" t="s">
        <v>8708</v>
      </c>
      <c r="P755" s="113" t="s">
        <v>3012</v>
      </c>
      <c r="Q755" s="113" t="s">
        <v>68</v>
      </c>
      <c r="R755" s="113"/>
      <c r="S755" s="113"/>
    </row>
    <row r="756" spans="1:19" x14ac:dyDescent="0.45">
      <c r="A756" s="113" t="s">
        <v>72</v>
      </c>
      <c r="B756" s="93">
        <v>13</v>
      </c>
      <c r="C756" s="54" t="s">
        <v>227</v>
      </c>
      <c r="D756" s="54" t="s">
        <v>6468</v>
      </c>
      <c r="E756" s="50" t="s">
        <v>8516</v>
      </c>
      <c r="F756" s="68" t="s">
        <v>8096</v>
      </c>
      <c r="G756" s="54" t="s">
        <v>534</v>
      </c>
      <c r="H756" s="54" t="s">
        <v>535</v>
      </c>
      <c r="I756" s="68" t="s">
        <v>2416</v>
      </c>
      <c r="J756" s="56" t="s">
        <v>7595</v>
      </c>
      <c r="K756" s="56"/>
      <c r="L756" s="50" t="s">
        <v>7574</v>
      </c>
      <c r="M756" s="162">
        <v>2</v>
      </c>
      <c r="N756" s="50" t="s">
        <v>8703</v>
      </c>
      <c r="O756" s="50" t="s">
        <v>8708</v>
      </c>
      <c r="P756" s="113" t="s">
        <v>195</v>
      </c>
      <c r="Q756" s="113" t="s">
        <v>68</v>
      </c>
      <c r="R756" s="113"/>
      <c r="S756" s="113"/>
    </row>
    <row r="757" spans="1:19" x14ac:dyDescent="0.45">
      <c r="A757" s="113" t="s">
        <v>72</v>
      </c>
      <c r="B757" s="112">
        <v>14</v>
      </c>
      <c r="C757" s="113" t="s">
        <v>228</v>
      </c>
      <c r="D757" s="54" t="s">
        <v>6469</v>
      </c>
      <c r="E757" s="50" t="s">
        <v>8517</v>
      </c>
      <c r="F757" s="111" t="s">
        <v>8097</v>
      </c>
      <c r="G757" s="53" t="s">
        <v>536</v>
      </c>
      <c r="H757" s="50" t="s">
        <v>537</v>
      </c>
      <c r="I757" s="113"/>
      <c r="J757" s="56" t="s">
        <v>7595</v>
      </c>
      <c r="K757" s="56"/>
      <c r="L757" s="50" t="s">
        <v>7574</v>
      </c>
      <c r="M757" s="162">
        <v>0</v>
      </c>
      <c r="N757" s="50" t="s">
        <v>8703</v>
      </c>
      <c r="O757" s="50" t="s">
        <v>8708</v>
      </c>
      <c r="P757" s="113" t="s">
        <v>195</v>
      </c>
      <c r="Q757" s="113" t="s">
        <v>68</v>
      </c>
      <c r="R757" s="113"/>
      <c r="S757" s="113"/>
    </row>
    <row r="758" spans="1:19" x14ac:dyDescent="0.45">
      <c r="A758" s="113" t="s">
        <v>72</v>
      </c>
      <c r="B758" s="93">
        <v>15</v>
      </c>
      <c r="C758" s="54" t="s">
        <v>229</v>
      </c>
      <c r="D758" s="54" t="s">
        <v>6470</v>
      </c>
      <c r="E758" s="50" t="s">
        <v>8518</v>
      </c>
      <c r="F758" s="68" t="s">
        <v>8098</v>
      </c>
      <c r="G758" s="54" t="s">
        <v>538</v>
      </c>
      <c r="H758" s="54" t="s">
        <v>539</v>
      </c>
      <c r="I758" s="68" t="s">
        <v>2418</v>
      </c>
      <c r="J758" s="56" t="s">
        <v>7595</v>
      </c>
      <c r="K758" s="56"/>
      <c r="L758" s="50" t="s">
        <v>7574</v>
      </c>
      <c r="M758" s="162">
        <v>1</v>
      </c>
      <c r="N758" s="50" t="s">
        <v>8703</v>
      </c>
      <c r="O758" s="50" t="s">
        <v>8708</v>
      </c>
      <c r="P758" s="113" t="s">
        <v>195</v>
      </c>
      <c r="Q758" s="113" t="s">
        <v>68</v>
      </c>
      <c r="R758" s="113"/>
      <c r="S758" s="113"/>
    </row>
    <row r="759" spans="1:19" x14ac:dyDescent="0.45">
      <c r="A759" s="113" t="s">
        <v>72</v>
      </c>
      <c r="B759" s="93">
        <v>16</v>
      </c>
      <c r="C759" s="54" t="s">
        <v>230</v>
      </c>
      <c r="D759" s="54" t="s">
        <v>6471</v>
      </c>
      <c r="E759" s="50" t="s">
        <v>8519</v>
      </c>
      <c r="F759" s="68" t="s">
        <v>8498</v>
      </c>
      <c r="G759" s="54" t="s">
        <v>540</v>
      </c>
      <c r="H759" s="54" t="s">
        <v>541</v>
      </c>
      <c r="I759" s="68" t="s">
        <v>2419</v>
      </c>
      <c r="J759" s="56" t="s">
        <v>7595</v>
      </c>
      <c r="K759" s="56"/>
      <c r="L759" s="50" t="s">
        <v>7574</v>
      </c>
      <c r="M759" s="162">
        <v>2</v>
      </c>
      <c r="N759" s="50" t="s">
        <v>8703</v>
      </c>
      <c r="O759" s="50" t="s">
        <v>8708</v>
      </c>
      <c r="P759" s="113" t="s">
        <v>195</v>
      </c>
      <c r="Q759" s="113" t="s">
        <v>68</v>
      </c>
      <c r="R759" s="113"/>
      <c r="S759" s="113"/>
    </row>
    <row r="760" spans="1:19" x14ac:dyDescent="0.45">
      <c r="A760" s="113" t="s">
        <v>72</v>
      </c>
      <c r="B760" s="112">
        <v>17</v>
      </c>
      <c r="C760" s="113" t="s">
        <v>3996</v>
      </c>
      <c r="D760" s="54" t="s">
        <v>6509</v>
      </c>
      <c r="E760" s="113" t="s">
        <v>8520</v>
      </c>
      <c r="F760" s="111" t="s">
        <v>8099</v>
      </c>
      <c r="G760" s="50" t="s">
        <v>4827</v>
      </c>
      <c r="H760" s="50" t="s">
        <v>4828</v>
      </c>
      <c r="I760" s="113"/>
      <c r="J760" s="56" t="s">
        <v>7595</v>
      </c>
      <c r="K760" s="56"/>
      <c r="L760" s="50" t="s">
        <v>7574</v>
      </c>
      <c r="M760" s="162">
        <v>0</v>
      </c>
      <c r="N760" s="50" t="s">
        <v>8703</v>
      </c>
      <c r="O760" s="50" t="s">
        <v>8708</v>
      </c>
      <c r="P760" s="113" t="s">
        <v>100</v>
      </c>
      <c r="Q760" s="113" t="s">
        <v>68</v>
      </c>
      <c r="R760" s="113"/>
      <c r="S760" s="113"/>
    </row>
    <row r="761" spans="1:19" x14ac:dyDescent="0.45">
      <c r="A761" s="113" t="s">
        <v>72</v>
      </c>
      <c r="B761" s="112">
        <v>18</v>
      </c>
      <c r="C761" s="113" t="s">
        <v>3997</v>
      </c>
      <c r="D761" s="54" t="s">
        <v>6510</v>
      </c>
      <c r="E761" s="113" t="s">
        <v>8521</v>
      </c>
      <c r="F761" s="111" t="s">
        <v>8100</v>
      </c>
      <c r="G761" s="50" t="s">
        <v>4829</v>
      </c>
      <c r="H761" s="50" t="s">
        <v>4830</v>
      </c>
      <c r="I761" s="113"/>
      <c r="J761" s="56" t="s">
        <v>7595</v>
      </c>
      <c r="K761" s="56"/>
      <c r="L761" s="50" t="s">
        <v>7574</v>
      </c>
      <c r="M761" s="162">
        <v>2</v>
      </c>
      <c r="N761" s="50" t="s">
        <v>8703</v>
      </c>
      <c r="O761" s="50" t="s">
        <v>8708</v>
      </c>
      <c r="P761" s="113" t="s">
        <v>100</v>
      </c>
      <c r="Q761" s="113" t="s">
        <v>68</v>
      </c>
      <c r="R761" s="113"/>
      <c r="S761" s="113"/>
    </row>
    <row r="762" spans="1:19" x14ac:dyDescent="0.45">
      <c r="A762" s="113" t="s">
        <v>72</v>
      </c>
      <c r="B762" s="112">
        <v>19</v>
      </c>
      <c r="C762" s="113" t="s">
        <v>3999</v>
      </c>
      <c r="D762" s="54" t="s">
        <v>6457</v>
      </c>
      <c r="E762" s="56" t="s">
        <v>8522</v>
      </c>
      <c r="F762" s="111" t="s">
        <v>8500</v>
      </c>
      <c r="G762" s="50" t="s">
        <v>4833</v>
      </c>
      <c r="H762" s="50" t="s">
        <v>4834</v>
      </c>
      <c r="I762" s="113"/>
      <c r="J762" s="56" t="s">
        <v>7595</v>
      </c>
      <c r="K762" s="56"/>
      <c r="L762" s="50" t="s">
        <v>7574</v>
      </c>
      <c r="M762" s="162">
        <v>2</v>
      </c>
      <c r="N762" s="50" t="s">
        <v>8703</v>
      </c>
      <c r="O762" s="50" t="s">
        <v>8708</v>
      </c>
      <c r="P762" s="113" t="s">
        <v>2997</v>
      </c>
      <c r="Q762" s="113" t="s">
        <v>68</v>
      </c>
      <c r="R762" s="113"/>
      <c r="S762" s="113"/>
    </row>
    <row r="763" spans="1:19" x14ac:dyDescent="0.45">
      <c r="A763" s="113" t="s">
        <v>72</v>
      </c>
      <c r="B763" s="112">
        <v>19</v>
      </c>
      <c r="C763" s="113" t="s">
        <v>3998</v>
      </c>
      <c r="D763" s="54" t="s">
        <v>6482</v>
      </c>
      <c r="E763" s="113" t="s">
        <v>8523</v>
      </c>
      <c r="F763" s="111" t="s">
        <v>8502</v>
      </c>
      <c r="G763" s="50" t="s">
        <v>4831</v>
      </c>
      <c r="H763" s="50" t="s">
        <v>4832</v>
      </c>
      <c r="I763" s="113"/>
      <c r="J763" s="56" t="s">
        <v>7595</v>
      </c>
      <c r="K763" s="56"/>
      <c r="L763" s="50" t="s">
        <v>7574</v>
      </c>
      <c r="M763" s="162">
        <v>0</v>
      </c>
      <c r="N763" s="50" t="s">
        <v>8703</v>
      </c>
      <c r="O763" s="50" t="s">
        <v>8708</v>
      </c>
      <c r="P763" s="113" t="s">
        <v>221</v>
      </c>
      <c r="Q763" s="113" t="s">
        <v>68</v>
      </c>
      <c r="R763" s="113"/>
      <c r="S763" s="113"/>
    </row>
    <row r="764" spans="1:19" x14ac:dyDescent="0.45">
      <c r="A764" s="113" t="s">
        <v>72</v>
      </c>
      <c r="B764" s="112">
        <v>22</v>
      </c>
      <c r="C764" s="113" t="s">
        <v>4010</v>
      </c>
      <c r="D764" s="54" t="s">
        <v>6483</v>
      </c>
      <c r="E764" s="113" t="s">
        <v>8524</v>
      </c>
      <c r="F764" s="111" t="s">
        <v>8101</v>
      </c>
      <c r="G764" s="50" t="s">
        <v>4854</v>
      </c>
      <c r="H764" s="50" t="s">
        <v>4855</v>
      </c>
      <c r="I764" s="113"/>
      <c r="J764" s="56" t="s">
        <v>7595</v>
      </c>
      <c r="K764" s="56"/>
      <c r="L764" s="50" t="s">
        <v>7574</v>
      </c>
      <c r="M764" s="162">
        <v>2</v>
      </c>
      <c r="N764" s="50" t="s">
        <v>8703</v>
      </c>
      <c r="O764" s="50" t="s">
        <v>8708</v>
      </c>
      <c r="P764" s="113" t="s">
        <v>221</v>
      </c>
      <c r="Q764" s="113" t="s">
        <v>68</v>
      </c>
      <c r="R764" s="113"/>
      <c r="S764" s="113"/>
    </row>
    <row r="765" spans="1:19" x14ac:dyDescent="0.45">
      <c r="A765" s="113" t="s">
        <v>72</v>
      </c>
      <c r="B765" s="93">
        <v>22</v>
      </c>
      <c r="C765" s="54" t="s">
        <v>231</v>
      </c>
      <c r="D765" s="54" t="s">
        <v>6484</v>
      </c>
      <c r="E765" s="113" t="s">
        <v>8525</v>
      </c>
      <c r="F765" s="68" t="s">
        <v>8102</v>
      </c>
      <c r="G765" s="54" t="s">
        <v>542</v>
      </c>
      <c r="H765" s="54" t="s">
        <v>543</v>
      </c>
      <c r="I765" s="68" t="s">
        <v>2420</v>
      </c>
      <c r="J765" s="56" t="s">
        <v>7595</v>
      </c>
      <c r="K765" s="56"/>
      <c r="L765" s="50" t="s">
        <v>7574</v>
      </c>
      <c r="M765" s="162">
        <v>2</v>
      </c>
      <c r="N765" s="50" t="s">
        <v>8703</v>
      </c>
      <c r="O765" s="50" t="s">
        <v>8708</v>
      </c>
      <c r="P765" s="113" t="s">
        <v>221</v>
      </c>
      <c r="Q765" s="113" t="s">
        <v>68</v>
      </c>
      <c r="R765" s="113"/>
      <c r="S765" s="113"/>
    </row>
    <row r="766" spans="1:19" x14ac:dyDescent="0.45">
      <c r="A766" s="113" t="s">
        <v>72</v>
      </c>
      <c r="B766" s="112">
        <v>23</v>
      </c>
      <c r="C766" s="113" t="s">
        <v>4000</v>
      </c>
      <c r="D766" s="50" t="s">
        <v>6485</v>
      </c>
      <c r="E766" s="113" t="s">
        <v>8526</v>
      </c>
      <c r="F766" s="111" t="s">
        <v>8103</v>
      </c>
      <c r="G766" s="50" t="s">
        <v>4835</v>
      </c>
      <c r="H766" s="50" t="s">
        <v>4836</v>
      </c>
      <c r="I766" s="113"/>
      <c r="J766" s="56" t="s">
        <v>7595</v>
      </c>
      <c r="K766" s="56"/>
      <c r="L766" s="50" t="s">
        <v>7574</v>
      </c>
      <c r="M766" s="162">
        <v>1</v>
      </c>
      <c r="N766" s="50" t="s">
        <v>8703</v>
      </c>
      <c r="O766" s="50" t="s">
        <v>8708</v>
      </c>
      <c r="P766" s="113" t="s">
        <v>221</v>
      </c>
      <c r="Q766" s="113" t="s">
        <v>68</v>
      </c>
      <c r="R766" s="113"/>
      <c r="S766" s="113"/>
    </row>
    <row r="767" spans="1:19" x14ac:dyDescent="0.45">
      <c r="A767" s="113" t="s">
        <v>72</v>
      </c>
      <c r="B767" s="112">
        <v>24</v>
      </c>
      <c r="C767" s="113" t="s">
        <v>4001</v>
      </c>
      <c r="D767" s="54" t="s">
        <v>6486</v>
      </c>
      <c r="E767" s="113" t="s">
        <v>8527</v>
      </c>
      <c r="F767" s="111" t="s">
        <v>8104</v>
      </c>
      <c r="G767" s="50" t="s">
        <v>4837</v>
      </c>
      <c r="H767" s="50" t="s">
        <v>4838</v>
      </c>
      <c r="I767" s="113"/>
      <c r="J767" s="56" t="s">
        <v>7595</v>
      </c>
      <c r="K767" s="56"/>
      <c r="L767" s="50" t="s">
        <v>7574</v>
      </c>
      <c r="M767" s="162">
        <v>1</v>
      </c>
      <c r="N767" s="50" t="s">
        <v>8703</v>
      </c>
      <c r="O767" s="50" t="s">
        <v>8708</v>
      </c>
      <c r="P767" s="113" t="s">
        <v>221</v>
      </c>
      <c r="Q767" s="113" t="s">
        <v>68</v>
      </c>
      <c r="R767" s="113"/>
      <c r="S767" s="113"/>
    </row>
    <row r="768" spans="1:19" x14ac:dyDescent="0.45">
      <c r="A768" s="113" t="s">
        <v>72</v>
      </c>
      <c r="B768" s="112">
        <v>25</v>
      </c>
      <c r="C768" s="113" t="s">
        <v>4002</v>
      </c>
      <c r="D768" s="54" t="s">
        <v>6487</v>
      </c>
      <c r="E768" s="113" t="s">
        <v>8528</v>
      </c>
      <c r="F768" s="111" t="s">
        <v>8105</v>
      </c>
      <c r="G768" s="50" t="s">
        <v>4839</v>
      </c>
      <c r="H768" s="50" t="s">
        <v>4840</v>
      </c>
      <c r="I768" s="113"/>
      <c r="J768" s="56" t="s">
        <v>7595</v>
      </c>
      <c r="K768" s="56"/>
      <c r="L768" s="50" t="s">
        <v>7574</v>
      </c>
      <c r="M768" s="162">
        <v>1</v>
      </c>
      <c r="N768" s="50" t="s">
        <v>8703</v>
      </c>
      <c r="O768" s="50" t="s">
        <v>8708</v>
      </c>
      <c r="P768" s="113" t="s">
        <v>221</v>
      </c>
      <c r="Q768" s="113" t="s">
        <v>68</v>
      </c>
      <c r="R768" s="113"/>
      <c r="S768" s="113"/>
    </row>
    <row r="769" spans="1:19" x14ac:dyDescent="0.45">
      <c r="A769" s="113" t="s">
        <v>72</v>
      </c>
      <c r="B769" s="93">
        <v>26</v>
      </c>
      <c r="C769" s="54" t="s">
        <v>232</v>
      </c>
      <c r="D769" s="54" t="s">
        <v>6488</v>
      </c>
      <c r="E769" s="113" t="s">
        <v>8529</v>
      </c>
      <c r="F769" s="68" t="s">
        <v>8106</v>
      </c>
      <c r="G769" s="54" t="s">
        <v>544</v>
      </c>
      <c r="H769" s="54" t="s">
        <v>545</v>
      </c>
      <c r="I769" s="68" t="s">
        <v>2421</v>
      </c>
      <c r="J769" s="56" t="s">
        <v>7595</v>
      </c>
      <c r="K769" s="56"/>
      <c r="L769" s="50" t="s">
        <v>7574</v>
      </c>
      <c r="M769" s="162">
        <v>2</v>
      </c>
      <c r="N769" s="50" t="s">
        <v>8703</v>
      </c>
      <c r="O769" s="50" t="s">
        <v>8708</v>
      </c>
      <c r="P769" s="113" t="s">
        <v>221</v>
      </c>
      <c r="Q769" s="113" t="s">
        <v>68</v>
      </c>
      <c r="R769" s="113"/>
      <c r="S769" s="113"/>
    </row>
    <row r="770" spans="1:19" x14ac:dyDescent="0.45">
      <c r="A770" s="113" t="s">
        <v>72</v>
      </c>
      <c r="B770" s="93">
        <v>27</v>
      </c>
      <c r="C770" s="54" t="s">
        <v>233</v>
      </c>
      <c r="D770" s="54" t="s">
        <v>6489</v>
      </c>
      <c r="E770" s="50" t="s">
        <v>8530</v>
      </c>
      <c r="F770" s="68" t="s">
        <v>8107</v>
      </c>
      <c r="G770" s="54" t="s">
        <v>546</v>
      </c>
      <c r="H770" s="54" t="s">
        <v>547</v>
      </c>
      <c r="I770" s="68" t="s">
        <v>2422</v>
      </c>
      <c r="J770" s="56" t="s">
        <v>7595</v>
      </c>
      <c r="K770" s="56"/>
      <c r="L770" s="50" t="s">
        <v>7574</v>
      </c>
      <c r="M770" s="162">
        <v>2</v>
      </c>
      <c r="N770" s="50" t="s">
        <v>8703</v>
      </c>
      <c r="O770" s="50" t="s">
        <v>8708</v>
      </c>
      <c r="P770" s="113" t="s">
        <v>221</v>
      </c>
      <c r="Q770" s="113" t="s">
        <v>68</v>
      </c>
      <c r="R770" s="113"/>
      <c r="S770" s="113"/>
    </row>
    <row r="771" spans="1:19" x14ac:dyDescent="0.45">
      <c r="A771" s="113" t="s">
        <v>72</v>
      </c>
      <c r="B771" s="93">
        <v>28</v>
      </c>
      <c r="C771" s="54" t="s">
        <v>234</v>
      </c>
      <c r="D771" s="54" t="s">
        <v>1975</v>
      </c>
      <c r="E771" s="50" t="s">
        <v>8531</v>
      </c>
      <c r="F771" s="68" t="s">
        <v>8108</v>
      </c>
      <c r="G771" s="54" t="s">
        <v>548</v>
      </c>
      <c r="H771" s="54" t="s">
        <v>549</v>
      </c>
      <c r="I771" s="68" t="s">
        <v>2247</v>
      </c>
      <c r="J771" s="56" t="s">
        <v>7595</v>
      </c>
      <c r="K771" s="56"/>
      <c r="L771" s="50" t="s">
        <v>7574</v>
      </c>
      <c r="M771" s="162">
        <v>1</v>
      </c>
      <c r="N771" s="50" t="s">
        <v>8703</v>
      </c>
      <c r="O771" s="50" t="s">
        <v>8708</v>
      </c>
      <c r="P771" s="113" t="s">
        <v>222</v>
      </c>
      <c r="Q771" s="113" t="s">
        <v>68</v>
      </c>
      <c r="R771" s="113"/>
      <c r="S771" s="113"/>
    </row>
    <row r="772" spans="1:19" x14ac:dyDescent="0.45">
      <c r="A772" s="113" t="s">
        <v>72</v>
      </c>
      <c r="B772" s="112">
        <v>29</v>
      </c>
      <c r="C772" s="113" t="s">
        <v>4003</v>
      </c>
      <c r="D772" s="54" t="s">
        <v>6458</v>
      </c>
      <c r="E772" s="113" t="s">
        <v>8532</v>
      </c>
      <c r="F772" s="111" t="s">
        <v>8109</v>
      </c>
      <c r="G772" s="50" t="s">
        <v>4841</v>
      </c>
      <c r="H772" s="50" t="s">
        <v>4842</v>
      </c>
      <c r="I772" s="113"/>
      <c r="J772" s="56" t="s">
        <v>7595</v>
      </c>
      <c r="K772" s="56"/>
      <c r="L772" s="50" t="s">
        <v>7574</v>
      </c>
      <c r="M772" s="162">
        <v>0</v>
      </c>
      <c r="N772" s="50" t="s">
        <v>8703</v>
      </c>
      <c r="O772" s="50" t="s">
        <v>8708</v>
      </c>
      <c r="P772" s="113" t="s">
        <v>211</v>
      </c>
      <c r="Q772" s="113" t="s">
        <v>68</v>
      </c>
      <c r="R772" s="113"/>
      <c r="S772" s="113"/>
    </row>
    <row r="773" spans="1:19" x14ac:dyDescent="0.45">
      <c r="A773" s="113" t="s">
        <v>72</v>
      </c>
      <c r="B773" s="112">
        <v>30</v>
      </c>
      <c r="C773" s="113" t="s">
        <v>4004</v>
      </c>
      <c r="D773" s="50" t="s">
        <v>6459</v>
      </c>
      <c r="E773" s="113" t="s">
        <v>8533</v>
      </c>
      <c r="F773" s="111" t="s">
        <v>8110</v>
      </c>
      <c r="G773" s="50" t="s">
        <v>4843</v>
      </c>
      <c r="H773" s="50" t="s">
        <v>4844</v>
      </c>
      <c r="I773" s="113"/>
      <c r="J773" s="56" t="s">
        <v>7595</v>
      </c>
      <c r="K773" s="56"/>
      <c r="L773" s="50" t="s">
        <v>7574</v>
      </c>
      <c r="M773" s="162">
        <v>0</v>
      </c>
      <c r="N773" s="50" t="s">
        <v>8703</v>
      </c>
      <c r="O773" s="50" t="s">
        <v>8708</v>
      </c>
      <c r="P773" s="113" t="s">
        <v>6302</v>
      </c>
      <c r="Q773" s="113" t="s">
        <v>68</v>
      </c>
      <c r="R773" s="113"/>
      <c r="S773" s="113"/>
    </row>
    <row r="774" spans="1:19" x14ac:dyDescent="0.45">
      <c r="A774" s="113" t="s">
        <v>72</v>
      </c>
      <c r="B774" s="112">
        <v>30</v>
      </c>
      <c r="C774" s="113" t="s">
        <v>4005</v>
      </c>
      <c r="D774" s="50" t="s">
        <v>4846</v>
      </c>
      <c r="E774" s="113" t="s">
        <v>8534</v>
      </c>
      <c r="F774" s="111" t="s">
        <v>8111</v>
      </c>
      <c r="G774" s="50" t="s">
        <v>4845</v>
      </c>
      <c r="H774" s="50" t="s">
        <v>4846</v>
      </c>
      <c r="I774" s="113"/>
      <c r="J774" s="56" t="s">
        <v>7595</v>
      </c>
      <c r="K774" s="56"/>
      <c r="L774" s="113" t="s">
        <v>7574</v>
      </c>
      <c r="M774" s="114">
        <v>0</v>
      </c>
      <c r="N774" s="113" t="s">
        <v>8703</v>
      </c>
      <c r="O774" s="113" t="s">
        <v>8708</v>
      </c>
      <c r="P774" s="113"/>
      <c r="Q774" s="113" t="s">
        <v>68</v>
      </c>
      <c r="R774" s="113"/>
      <c r="S774" s="113"/>
    </row>
    <row r="775" spans="1:19" x14ac:dyDescent="0.45">
      <c r="A775" s="113" t="s">
        <v>72</v>
      </c>
      <c r="B775" s="112">
        <v>32</v>
      </c>
      <c r="C775" s="113" t="s">
        <v>4006</v>
      </c>
      <c r="D775" s="50" t="s">
        <v>6460</v>
      </c>
      <c r="E775" s="113" t="s">
        <v>8535</v>
      </c>
      <c r="F775" s="111" t="s">
        <v>8112</v>
      </c>
      <c r="G775" s="50" t="s">
        <v>4847</v>
      </c>
      <c r="H775" s="50" t="s">
        <v>4848</v>
      </c>
      <c r="I775" s="113"/>
      <c r="J775" s="56" t="s">
        <v>7595</v>
      </c>
      <c r="K775" s="56"/>
      <c r="L775" s="50" t="s">
        <v>7574</v>
      </c>
      <c r="M775" s="162">
        <v>1</v>
      </c>
      <c r="N775" s="50" t="s">
        <v>8703</v>
      </c>
      <c r="O775" s="50" t="s">
        <v>8708</v>
      </c>
      <c r="P775" s="113" t="s">
        <v>2999</v>
      </c>
      <c r="Q775" s="113" t="s">
        <v>68</v>
      </c>
      <c r="R775" s="113"/>
      <c r="S775" s="113"/>
    </row>
    <row r="776" spans="1:19" x14ac:dyDescent="0.45">
      <c r="A776" s="113" t="s">
        <v>72</v>
      </c>
      <c r="B776" s="112">
        <v>33</v>
      </c>
      <c r="C776" s="113" t="s">
        <v>4008</v>
      </c>
      <c r="D776" s="50" t="s">
        <v>8066</v>
      </c>
      <c r="E776" s="50" t="s">
        <v>8536</v>
      </c>
      <c r="F776" s="111" t="s">
        <v>8113</v>
      </c>
      <c r="G776" s="50" t="s">
        <v>4850</v>
      </c>
      <c r="H776" s="50" t="s">
        <v>4851</v>
      </c>
      <c r="I776" s="113"/>
      <c r="J776" s="56" t="s">
        <v>7595</v>
      </c>
      <c r="K776" s="56"/>
      <c r="L776" s="50" t="s">
        <v>7574</v>
      </c>
      <c r="M776" s="162">
        <v>1</v>
      </c>
      <c r="N776" s="50" t="s">
        <v>8703</v>
      </c>
      <c r="O776" s="50" t="s">
        <v>8708</v>
      </c>
      <c r="P776" s="113" t="s">
        <v>195</v>
      </c>
      <c r="Q776" s="113" t="s">
        <v>68</v>
      </c>
      <c r="R776" s="113"/>
      <c r="S776" s="113"/>
    </row>
    <row r="777" spans="1:19" x14ac:dyDescent="0.45">
      <c r="A777" s="113" t="s">
        <v>72</v>
      </c>
      <c r="B777" s="112">
        <v>36</v>
      </c>
      <c r="C777" s="113" t="s">
        <v>4009</v>
      </c>
      <c r="D777" s="50" t="s">
        <v>6461</v>
      </c>
      <c r="E777" s="113" t="s">
        <v>8537</v>
      </c>
      <c r="F777" s="111" t="s">
        <v>8114</v>
      </c>
      <c r="G777" s="50" t="s">
        <v>4852</v>
      </c>
      <c r="H777" s="50" t="s">
        <v>4853</v>
      </c>
      <c r="I777" s="113"/>
      <c r="J777" s="56" t="s">
        <v>7595</v>
      </c>
      <c r="K777" s="56"/>
      <c r="L777" s="50" t="s">
        <v>7574</v>
      </c>
      <c r="M777" s="162">
        <v>0</v>
      </c>
      <c r="N777" s="50" t="s">
        <v>8703</v>
      </c>
      <c r="O777" s="50" t="s">
        <v>8708</v>
      </c>
      <c r="P777" s="113" t="s">
        <v>6303</v>
      </c>
      <c r="Q777" s="113" t="s">
        <v>68</v>
      </c>
      <c r="R777" s="113"/>
      <c r="S777" s="113"/>
    </row>
    <row r="778" spans="1:19" x14ac:dyDescent="0.45">
      <c r="A778" s="113" t="s">
        <v>72</v>
      </c>
      <c r="B778" s="112">
        <v>37</v>
      </c>
      <c r="C778" s="113" t="s">
        <v>4011</v>
      </c>
      <c r="D778" s="50" t="s">
        <v>6462</v>
      </c>
      <c r="E778" s="113" t="s">
        <v>8538</v>
      </c>
      <c r="F778" s="111" t="s">
        <v>8115</v>
      </c>
      <c r="G778" s="50" t="s">
        <v>4856</v>
      </c>
      <c r="H778" s="50" t="s">
        <v>4857</v>
      </c>
      <c r="I778" s="113"/>
      <c r="J778" s="56" t="s">
        <v>7595</v>
      </c>
      <c r="K778" s="56"/>
      <c r="L778" s="50" t="s">
        <v>7574</v>
      </c>
      <c r="M778" s="162">
        <v>1</v>
      </c>
      <c r="N778" s="50" t="s">
        <v>8703</v>
      </c>
      <c r="O778" s="50" t="s">
        <v>8708</v>
      </c>
      <c r="P778" s="113" t="s">
        <v>100</v>
      </c>
      <c r="Q778" s="113" t="s">
        <v>68</v>
      </c>
      <c r="R778" s="113"/>
      <c r="S778" s="113"/>
    </row>
    <row r="779" spans="1:19" x14ac:dyDescent="0.45">
      <c r="A779" s="113" t="s">
        <v>72</v>
      </c>
      <c r="B779" s="112">
        <v>37</v>
      </c>
      <c r="C779" s="121" t="s">
        <v>4012</v>
      </c>
      <c r="D779" s="62" t="s">
        <v>6463</v>
      </c>
      <c r="E779" s="113" t="s">
        <v>8539</v>
      </c>
      <c r="F779" s="111" t="s">
        <v>8116</v>
      </c>
      <c r="G779" s="50" t="s">
        <v>4858</v>
      </c>
      <c r="H779" s="50" t="s">
        <v>4859</v>
      </c>
      <c r="I779" s="113"/>
      <c r="J779" s="56" t="s">
        <v>7595</v>
      </c>
      <c r="K779" s="56"/>
      <c r="L779" s="50" t="s">
        <v>7574</v>
      </c>
      <c r="M779" s="162">
        <v>0</v>
      </c>
      <c r="N779" s="50" t="s">
        <v>8703</v>
      </c>
      <c r="O779" s="50" t="s">
        <v>8708</v>
      </c>
      <c r="P779" s="113" t="s">
        <v>100</v>
      </c>
      <c r="Q779" s="113" t="s">
        <v>68</v>
      </c>
      <c r="R779" s="113"/>
      <c r="S779" s="113"/>
    </row>
    <row r="780" spans="1:19" x14ac:dyDescent="0.45">
      <c r="A780" s="113" t="s">
        <v>72</v>
      </c>
      <c r="B780" s="112">
        <v>38</v>
      </c>
      <c r="C780" s="113" t="s">
        <v>2658</v>
      </c>
      <c r="D780" s="50" t="s">
        <v>6464</v>
      </c>
      <c r="E780" s="113" t="s">
        <v>8540</v>
      </c>
      <c r="F780" s="111" t="s">
        <v>8117</v>
      </c>
      <c r="G780" s="50" t="s">
        <v>4860</v>
      </c>
      <c r="H780" s="50" t="s">
        <v>2861</v>
      </c>
      <c r="I780" s="113"/>
      <c r="J780" s="56" t="s">
        <v>7595</v>
      </c>
      <c r="K780" s="56"/>
      <c r="L780" s="50" t="s">
        <v>7574</v>
      </c>
      <c r="M780" s="162">
        <v>0</v>
      </c>
      <c r="N780" s="50" t="s">
        <v>8703</v>
      </c>
      <c r="O780" s="50" t="s">
        <v>8708</v>
      </c>
      <c r="P780" s="113" t="s">
        <v>100</v>
      </c>
      <c r="Q780" s="113" t="s">
        <v>68</v>
      </c>
      <c r="R780" s="113"/>
      <c r="S780" s="113"/>
    </row>
    <row r="781" spans="1:19" x14ac:dyDescent="0.45">
      <c r="A781" s="113" t="s">
        <v>72</v>
      </c>
      <c r="B781" s="112">
        <v>42</v>
      </c>
      <c r="C781" s="113" t="s">
        <v>4013</v>
      </c>
      <c r="D781" s="50" t="s">
        <v>8067</v>
      </c>
      <c r="E781" s="113" t="s">
        <v>8541</v>
      </c>
      <c r="F781" s="111" t="s">
        <v>8118</v>
      </c>
      <c r="G781" s="50" t="s">
        <v>4861</v>
      </c>
      <c r="H781" s="50" t="s">
        <v>4862</v>
      </c>
      <c r="I781" s="113"/>
      <c r="J781" s="56" t="s">
        <v>7595</v>
      </c>
      <c r="K781" s="56"/>
      <c r="L781" s="50" t="s">
        <v>7574</v>
      </c>
      <c r="M781" s="162">
        <v>0</v>
      </c>
      <c r="N781" s="50" t="s">
        <v>8703</v>
      </c>
      <c r="O781" s="50" t="s">
        <v>8708</v>
      </c>
      <c r="P781" s="113" t="s">
        <v>6304</v>
      </c>
      <c r="Q781" s="113" t="s">
        <v>68</v>
      </c>
      <c r="R781" s="113"/>
      <c r="S781" s="113"/>
    </row>
    <row r="782" spans="1:19" x14ac:dyDescent="0.45">
      <c r="A782" s="113" t="s">
        <v>72</v>
      </c>
      <c r="B782" s="112">
        <v>43</v>
      </c>
      <c r="C782" s="113" t="s">
        <v>4014</v>
      </c>
      <c r="D782" s="50" t="s">
        <v>8068</v>
      </c>
      <c r="E782" s="113" t="s">
        <v>8542</v>
      </c>
      <c r="F782" s="111" t="s">
        <v>8119</v>
      </c>
      <c r="G782" s="50" t="s">
        <v>4863</v>
      </c>
      <c r="H782" s="50" t="s">
        <v>4864</v>
      </c>
      <c r="I782" s="113"/>
      <c r="J782" s="56" t="s">
        <v>7595</v>
      </c>
      <c r="K782" s="56"/>
      <c r="L782" s="50" t="s">
        <v>7574</v>
      </c>
      <c r="M782" s="162">
        <v>0</v>
      </c>
      <c r="N782" s="50" t="s">
        <v>8703</v>
      </c>
      <c r="O782" s="50" t="s">
        <v>8708</v>
      </c>
      <c r="P782" s="113" t="s">
        <v>6304</v>
      </c>
      <c r="Q782" s="113" t="s">
        <v>68</v>
      </c>
      <c r="R782" s="113"/>
      <c r="S782" s="113"/>
    </row>
    <row r="783" spans="1:19" x14ac:dyDescent="0.45">
      <c r="A783" s="113" t="s">
        <v>72</v>
      </c>
      <c r="B783" s="112">
        <v>44</v>
      </c>
      <c r="C783" s="113" t="s">
        <v>2651</v>
      </c>
      <c r="D783" s="50" t="s">
        <v>8069</v>
      </c>
      <c r="E783" s="113" t="s">
        <v>8543</v>
      </c>
      <c r="F783" s="111" t="s">
        <v>8120</v>
      </c>
      <c r="G783" s="50" t="s">
        <v>4865</v>
      </c>
      <c r="H783" s="50" t="s">
        <v>2854</v>
      </c>
      <c r="I783" s="113"/>
      <c r="J783" s="56" t="s">
        <v>7595</v>
      </c>
      <c r="K783" s="56"/>
      <c r="L783" s="50" t="s">
        <v>7574</v>
      </c>
      <c r="M783" s="162">
        <v>0</v>
      </c>
      <c r="N783" s="50" t="s">
        <v>8703</v>
      </c>
      <c r="O783" s="50" t="s">
        <v>8708</v>
      </c>
      <c r="P783" s="113" t="s">
        <v>2998</v>
      </c>
      <c r="Q783" s="113" t="s">
        <v>68</v>
      </c>
      <c r="R783" s="113"/>
      <c r="S783" s="113"/>
    </row>
    <row r="784" spans="1:19" x14ac:dyDescent="0.45">
      <c r="A784" s="113" t="s">
        <v>72</v>
      </c>
      <c r="B784" s="112">
        <v>45</v>
      </c>
      <c r="C784" s="113" t="s">
        <v>4015</v>
      </c>
      <c r="D784" s="50" t="s">
        <v>8070</v>
      </c>
      <c r="E784" s="113" t="s">
        <v>8544</v>
      </c>
      <c r="F784" s="111" t="s">
        <v>8121</v>
      </c>
      <c r="G784" s="50" t="s">
        <v>4866</v>
      </c>
      <c r="H784" s="50" t="s">
        <v>4867</v>
      </c>
      <c r="I784" s="113"/>
      <c r="J784" s="56" t="s">
        <v>7595</v>
      </c>
      <c r="K784" s="56"/>
      <c r="L784" s="50" t="s">
        <v>7574</v>
      </c>
      <c r="M784" s="162">
        <v>0</v>
      </c>
      <c r="N784" s="50" t="s">
        <v>8703</v>
      </c>
      <c r="O784" s="50" t="s">
        <v>8708</v>
      </c>
      <c r="P784" s="113" t="s">
        <v>2998</v>
      </c>
      <c r="Q784" s="113" t="s">
        <v>68</v>
      </c>
      <c r="R784" s="113"/>
      <c r="S784" s="113"/>
    </row>
    <row r="785" spans="1:19" x14ac:dyDescent="0.45">
      <c r="A785" s="113" t="s">
        <v>72</v>
      </c>
      <c r="B785" s="112">
        <v>46</v>
      </c>
      <c r="C785" s="113" t="s">
        <v>4016</v>
      </c>
      <c r="D785" s="50" t="s">
        <v>8071</v>
      </c>
      <c r="E785" s="113" t="s">
        <v>8545</v>
      </c>
      <c r="F785" s="111" t="s">
        <v>8122</v>
      </c>
      <c r="G785" s="50" t="s">
        <v>4868</v>
      </c>
      <c r="H785" s="50" t="s">
        <v>4869</v>
      </c>
      <c r="I785" s="113"/>
      <c r="J785" s="56" t="s">
        <v>7595</v>
      </c>
      <c r="K785" s="56"/>
      <c r="L785" s="50" t="s">
        <v>7574</v>
      </c>
      <c r="M785" s="162">
        <v>0</v>
      </c>
      <c r="N785" s="50" t="s">
        <v>8703</v>
      </c>
      <c r="O785" s="50" t="s">
        <v>8708</v>
      </c>
      <c r="P785" s="113" t="s">
        <v>2998</v>
      </c>
      <c r="Q785" s="113" t="s">
        <v>68</v>
      </c>
      <c r="R785" s="113"/>
      <c r="S785" s="113"/>
    </row>
    <row r="786" spans="1:19" x14ac:dyDescent="0.45">
      <c r="A786" s="113" t="s">
        <v>72</v>
      </c>
      <c r="B786" s="112">
        <v>47</v>
      </c>
      <c r="C786" s="113" t="s">
        <v>4017</v>
      </c>
      <c r="D786" s="50" t="s">
        <v>8072</v>
      </c>
      <c r="E786" s="113" t="s">
        <v>8546</v>
      </c>
      <c r="F786" s="111" t="s">
        <v>8123</v>
      </c>
      <c r="G786" s="50" t="s">
        <v>4870</v>
      </c>
      <c r="H786" s="50" t="s">
        <v>4871</v>
      </c>
      <c r="I786" s="113"/>
      <c r="J786" s="56" t="s">
        <v>7595</v>
      </c>
      <c r="K786" s="56"/>
      <c r="L786" s="50" t="s">
        <v>7574</v>
      </c>
      <c r="M786" s="162">
        <v>0</v>
      </c>
      <c r="N786" s="50" t="s">
        <v>8703</v>
      </c>
      <c r="O786" s="50" t="s">
        <v>8708</v>
      </c>
      <c r="P786" s="113" t="s">
        <v>6305</v>
      </c>
      <c r="Q786" s="113" t="s">
        <v>68</v>
      </c>
      <c r="R786" s="113"/>
      <c r="S786" s="113"/>
    </row>
    <row r="787" spans="1:19" x14ac:dyDescent="0.45">
      <c r="A787" s="113" t="s">
        <v>72</v>
      </c>
      <c r="B787" s="112">
        <v>48</v>
      </c>
      <c r="C787" s="113" t="s">
        <v>4018</v>
      </c>
      <c r="D787" s="113" t="s">
        <v>8073</v>
      </c>
      <c r="E787" s="113" t="s">
        <v>8547</v>
      </c>
      <c r="F787" s="111" t="s">
        <v>8124</v>
      </c>
      <c r="G787" s="50" t="s">
        <v>4872</v>
      </c>
      <c r="H787" s="50" t="s">
        <v>4873</v>
      </c>
      <c r="I787" s="113"/>
      <c r="J787" s="56" t="s">
        <v>7595</v>
      </c>
      <c r="K787" s="56"/>
      <c r="L787" s="50" t="s">
        <v>7574</v>
      </c>
      <c r="M787" s="162">
        <v>0</v>
      </c>
      <c r="N787" s="50" t="s">
        <v>8703</v>
      </c>
      <c r="O787" s="50" t="s">
        <v>8708</v>
      </c>
      <c r="P787" s="113" t="s">
        <v>6306</v>
      </c>
      <c r="Q787" s="113" t="s">
        <v>68</v>
      </c>
      <c r="R787" s="113"/>
      <c r="S787" s="113"/>
    </row>
    <row r="788" spans="1:19" x14ac:dyDescent="0.45">
      <c r="A788" s="113" t="s">
        <v>72</v>
      </c>
      <c r="B788" s="112">
        <v>49</v>
      </c>
      <c r="C788" s="113" t="s">
        <v>2652</v>
      </c>
      <c r="D788" s="50" t="s">
        <v>8074</v>
      </c>
      <c r="E788" s="113" t="s">
        <v>8548</v>
      </c>
      <c r="F788" s="111" t="s">
        <v>8501</v>
      </c>
      <c r="G788" s="50" t="s">
        <v>4874</v>
      </c>
      <c r="H788" s="50" t="s">
        <v>2855</v>
      </c>
      <c r="I788" s="113"/>
      <c r="J788" s="56" t="s">
        <v>7595</v>
      </c>
      <c r="K788" s="56"/>
      <c r="L788" s="50" t="s">
        <v>7574</v>
      </c>
      <c r="M788" s="162">
        <v>0</v>
      </c>
      <c r="N788" s="50" t="s">
        <v>8703</v>
      </c>
      <c r="O788" s="50" t="s">
        <v>8708</v>
      </c>
      <c r="P788" s="113" t="s">
        <v>2999</v>
      </c>
      <c r="Q788" s="113" t="s">
        <v>68</v>
      </c>
      <c r="R788" s="113"/>
      <c r="S788" s="113"/>
    </row>
    <row r="789" spans="1:19" x14ac:dyDescent="0.45">
      <c r="A789" s="113" t="s">
        <v>72</v>
      </c>
      <c r="B789" s="112">
        <v>50</v>
      </c>
      <c r="C789" s="113" t="s">
        <v>4019</v>
      </c>
      <c r="D789" s="50" t="s">
        <v>8075</v>
      </c>
      <c r="E789" s="113" t="s">
        <v>8549</v>
      </c>
      <c r="F789" s="111" t="s">
        <v>8125</v>
      </c>
      <c r="G789" s="50" t="s">
        <v>4875</v>
      </c>
      <c r="H789" s="50" t="s">
        <v>4876</v>
      </c>
      <c r="I789" s="113"/>
      <c r="J789" s="56" t="s">
        <v>7595</v>
      </c>
      <c r="K789" s="56"/>
      <c r="L789" s="50" t="s">
        <v>7574</v>
      </c>
      <c r="M789" s="162">
        <v>0</v>
      </c>
      <c r="N789" s="50" t="s">
        <v>8703</v>
      </c>
      <c r="O789" s="50" t="s">
        <v>8708</v>
      </c>
      <c r="P789" s="113" t="s">
        <v>6307</v>
      </c>
      <c r="Q789" s="113" t="s">
        <v>68</v>
      </c>
      <c r="R789" s="113"/>
      <c r="S789" s="113"/>
    </row>
    <row r="790" spans="1:19" x14ac:dyDescent="0.45">
      <c r="A790" s="113" t="s">
        <v>72</v>
      </c>
      <c r="B790" s="112">
        <v>51</v>
      </c>
      <c r="C790" s="113" t="s">
        <v>4020</v>
      </c>
      <c r="D790" s="50" t="s">
        <v>8076</v>
      </c>
      <c r="E790" s="113" t="s">
        <v>8550</v>
      </c>
      <c r="F790" s="111" t="s">
        <v>8126</v>
      </c>
      <c r="G790" s="50" t="s">
        <v>4877</v>
      </c>
      <c r="H790" s="50" t="s">
        <v>4878</v>
      </c>
      <c r="I790" s="113"/>
      <c r="J790" s="56" t="s">
        <v>7595</v>
      </c>
      <c r="K790" s="56"/>
      <c r="L790" s="50" t="s">
        <v>7574</v>
      </c>
      <c r="M790" s="162">
        <v>0</v>
      </c>
      <c r="N790" s="50" t="s">
        <v>8703</v>
      </c>
      <c r="O790" s="50" t="s">
        <v>8708</v>
      </c>
      <c r="P790" s="113" t="s">
        <v>2999</v>
      </c>
      <c r="Q790" s="113" t="s">
        <v>68</v>
      </c>
      <c r="R790" s="113"/>
      <c r="S790" s="113"/>
    </row>
    <row r="791" spans="1:19" x14ac:dyDescent="0.45">
      <c r="A791" s="113" t="s">
        <v>72</v>
      </c>
      <c r="B791" s="112">
        <v>52</v>
      </c>
      <c r="C791" s="113" t="s">
        <v>4021</v>
      </c>
      <c r="D791" s="50" t="s">
        <v>8077</v>
      </c>
      <c r="E791" s="113" t="s">
        <v>8551</v>
      </c>
      <c r="F791" s="111" t="s">
        <v>8127</v>
      </c>
      <c r="G791" s="50" t="s">
        <v>4879</v>
      </c>
      <c r="H791" s="50" t="s">
        <v>4880</v>
      </c>
      <c r="I791" s="113"/>
      <c r="J791" s="56" t="s">
        <v>7595</v>
      </c>
      <c r="K791" s="56"/>
      <c r="L791" s="50" t="s">
        <v>7574</v>
      </c>
      <c r="M791" s="162">
        <v>0</v>
      </c>
      <c r="N791" s="50" t="s">
        <v>8703</v>
      </c>
      <c r="O791" s="50" t="s">
        <v>8708</v>
      </c>
      <c r="P791" s="113" t="s">
        <v>3002</v>
      </c>
      <c r="Q791" s="113" t="s">
        <v>68</v>
      </c>
      <c r="R791" s="113"/>
      <c r="S791" s="113"/>
    </row>
    <row r="792" spans="1:19" x14ac:dyDescent="0.45">
      <c r="A792" s="113" t="s">
        <v>72</v>
      </c>
      <c r="B792" s="112">
        <v>53</v>
      </c>
      <c r="C792" s="113" t="s">
        <v>4022</v>
      </c>
      <c r="D792" s="50" t="s">
        <v>8078</v>
      </c>
      <c r="E792" s="113" t="s">
        <v>8552</v>
      </c>
      <c r="F792" s="111" t="s">
        <v>8128</v>
      </c>
      <c r="G792" s="50" t="s">
        <v>4881</v>
      </c>
      <c r="H792" s="50" t="s">
        <v>4882</v>
      </c>
      <c r="I792" s="113"/>
      <c r="J792" s="56" t="s">
        <v>7595</v>
      </c>
      <c r="K792" s="56"/>
      <c r="L792" s="50" t="s">
        <v>7574</v>
      </c>
      <c r="M792" s="162">
        <v>0</v>
      </c>
      <c r="N792" s="50" t="s">
        <v>8703</v>
      </c>
      <c r="O792" s="50" t="s">
        <v>8708</v>
      </c>
      <c r="P792" s="113" t="s">
        <v>3002</v>
      </c>
      <c r="Q792" s="113" t="s">
        <v>68</v>
      </c>
      <c r="R792" s="113"/>
      <c r="S792" s="113"/>
    </row>
    <row r="793" spans="1:19" x14ac:dyDescent="0.45">
      <c r="A793" s="113" t="s">
        <v>72</v>
      </c>
      <c r="B793" s="112">
        <v>54</v>
      </c>
      <c r="C793" s="113" t="s">
        <v>4023</v>
      </c>
      <c r="D793" s="50" t="s">
        <v>8079</v>
      </c>
      <c r="E793" s="113" t="s">
        <v>8553</v>
      </c>
      <c r="F793" s="111" t="s">
        <v>8129</v>
      </c>
      <c r="G793" s="50" t="s">
        <v>4883</v>
      </c>
      <c r="H793" s="50" t="s">
        <v>3682</v>
      </c>
      <c r="I793" s="113"/>
      <c r="J793" s="56" t="s">
        <v>7595</v>
      </c>
      <c r="K793" s="56"/>
      <c r="L793" s="50" t="s">
        <v>7574</v>
      </c>
      <c r="M793" s="162">
        <v>0</v>
      </c>
      <c r="N793" s="50" t="s">
        <v>8703</v>
      </c>
      <c r="O793" s="50" t="s">
        <v>8708</v>
      </c>
      <c r="P793" s="113" t="s">
        <v>2999</v>
      </c>
      <c r="Q793" s="113" t="s">
        <v>68</v>
      </c>
      <c r="R793" s="113"/>
      <c r="S793" s="113"/>
    </row>
    <row r="794" spans="1:19" x14ac:dyDescent="0.45">
      <c r="A794" s="113" t="s">
        <v>72</v>
      </c>
      <c r="B794" s="112">
        <v>55</v>
      </c>
      <c r="C794" s="113" t="s">
        <v>4024</v>
      </c>
      <c r="D794" s="50" t="s">
        <v>8080</v>
      </c>
      <c r="E794" s="113" t="s">
        <v>8554</v>
      </c>
      <c r="F794" s="111" t="s">
        <v>8130</v>
      </c>
      <c r="G794" s="50" t="s">
        <v>4884</v>
      </c>
      <c r="H794" s="50" t="s">
        <v>3683</v>
      </c>
      <c r="I794" s="113"/>
      <c r="J794" s="56" t="s">
        <v>7595</v>
      </c>
      <c r="K794" s="56"/>
      <c r="L794" s="50" t="s">
        <v>7574</v>
      </c>
      <c r="M794" s="162">
        <v>0</v>
      </c>
      <c r="N794" s="50" t="s">
        <v>8703</v>
      </c>
      <c r="O794" s="50" t="s">
        <v>8708</v>
      </c>
      <c r="P794" s="113" t="s">
        <v>6308</v>
      </c>
      <c r="Q794" s="113" t="s">
        <v>68</v>
      </c>
      <c r="R794" s="113"/>
      <c r="S794" s="113"/>
    </row>
    <row r="795" spans="1:19" x14ac:dyDescent="0.45">
      <c r="A795" s="113" t="s">
        <v>72</v>
      </c>
      <c r="B795" s="112">
        <v>56</v>
      </c>
      <c r="C795" s="113" t="s">
        <v>4025</v>
      </c>
      <c r="D795" s="50" t="s">
        <v>8081</v>
      </c>
      <c r="E795" s="113" t="s">
        <v>8555</v>
      </c>
      <c r="F795" s="111" t="s">
        <v>8131</v>
      </c>
      <c r="G795" s="50" t="s">
        <v>4885</v>
      </c>
      <c r="H795" s="50" t="s">
        <v>4886</v>
      </c>
      <c r="I795" s="113"/>
      <c r="J795" s="56" t="s">
        <v>7595</v>
      </c>
      <c r="K795" s="56"/>
      <c r="L795" s="50" t="s">
        <v>7574</v>
      </c>
      <c r="M795" s="162">
        <v>0</v>
      </c>
      <c r="N795" s="50" t="s">
        <v>8703</v>
      </c>
      <c r="O795" s="50" t="s">
        <v>8708</v>
      </c>
      <c r="P795" s="113" t="s">
        <v>2999</v>
      </c>
      <c r="Q795" s="113" t="s">
        <v>68</v>
      </c>
      <c r="R795" s="113"/>
      <c r="S795" s="113"/>
    </row>
    <row r="796" spans="1:19" x14ac:dyDescent="0.45">
      <c r="A796" s="113" t="s">
        <v>72</v>
      </c>
      <c r="B796" s="112">
        <v>57</v>
      </c>
      <c r="C796" s="113" t="s">
        <v>4026</v>
      </c>
      <c r="D796" s="50" t="s">
        <v>8082</v>
      </c>
      <c r="E796" s="113" t="s">
        <v>8556</v>
      </c>
      <c r="F796" s="111" t="s">
        <v>8132</v>
      </c>
      <c r="G796" s="50" t="s">
        <v>4887</v>
      </c>
      <c r="H796" s="50" t="s">
        <v>4888</v>
      </c>
      <c r="I796" s="113"/>
      <c r="J796" s="56" t="s">
        <v>7595</v>
      </c>
      <c r="K796" s="56"/>
      <c r="L796" s="50" t="s">
        <v>7574</v>
      </c>
      <c r="M796" s="162">
        <v>0</v>
      </c>
      <c r="N796" s="50" t="s">
        <v>8703</v>
      </c>
      <c r="O796" s="50" t="s">
        <v>8708</v>
      </c>
      <c r="P796" s="113" t="s">
        <v>3002</v>
      </c>
      <c r="Q796" s="113" t="s">
        <v>68</v>
      </c>
      <c r="R796" s="113"/>
      <c r="S796" s="113"/>
    </row>
    <row r="797" spans="1:19" x14ac:dyDescent="0.45">
      <c r="A797" s="113" t="s">
        <v>72</v>
      </c>
      <c r="B797" s="112">
        <v>62</v>
      </c>
      <c r="C797" s="113" t="s">
        <v>4027</v>
      </c>
      <c r="D797" s="50" t="s">
        <v>6490</v>
      </c>
      <c r="E797" s="113" t="s">
        <v>8558</v>
      </c>
      <c r="F797" s="111" t="s">
        <v>8133</v>
      </c>
      <c r="G797" s="50" t="s">
        <v>4889</v>
      </c>
      <c r="H797" s="50" t="s">
        <v>4890</v>
      </c>
      <c r="I797" s="113"/>
      <c r="J797" s="56" t="s">
        <v>7595</v>
      </c>
      <c r="K797" s="56"/>
      <c r="L797" s="50" t="s">
        <v>7574</v>
      </c>
      <c r="M797" s="162">
        <v>0</v>
      </c>
      <c r="N797" s="50" t="s">
        <v>8703</v>
      </c>
      <c r="O797" s="50" t="s">
        <v>8708</v>
      </c>
      <c r="P797" s="113" t="s">
        <v>2999</v>
      </c>
      <c r="Q797" s="113" t="s">
        <v>68</v>
      </c>
      <c r="R797" s="113"/>
      <c r="S797" s="113"/>
    </row>
    <row r="798" spans="1:19" x14ac:dyDescent="0.45">
      <c r="A798" s="113" t="s">
        <v>72</v>
      </c>
      <c r="B798" s="112">
        <v>63</v>
      </c>
      <c r="C798" s="113" t="s">
        <v>4028</v>
      </c>
      <c r="D798" s="62" t="s">
        <v>6491</v>
      </c>
      <c r="E798" s="113" t="s">
        <v>8557</v>
      </c>
      <c r="F798" s="111" t="s">
        <v>8134</v>
      </c>
      <c r="G798" s="50" t="s">
        <v>4891</v>
      </c>
      <c r="H798" s="50" t="s">
        <v>4892</v>
      </c>
      <c r="I798" s="113"/>
      <c r="J798" s="56" t="s">
        <v>7595</v>
      </c>
      <c r="K798" s="56"/>
      <c r="L798" s="50" t="s">
        <v>7574</v>
      </c>
      <c r="M798" s="162">
        <v>0</v>
      </c>
      <c r="N798" s="50" t="s">
        <v>8703</v>
      </c>
      <c r="O798" s="50" t="s">
        <v>8708</v>
      </c>
      <c r="P798" s="113" t="s">
        <v>6309</v>
      </c>
      <c r="Q798" s="113" t="s">
        <v>68</v>
      </c>
      <c r="R798" s="113"/>
      <c r="S798" s="113"/>
    </row>
    <row r="799" spans="1:19" x14ac:dyDescent="0.45">
      <c r="A799" s="113" t="s">
        <v>72</v>
      </c>
      <c r="B799" s="112">
        <v>64</v>
      </c>
      <c r="C799" s="113" t="s">
        <v>4029</v>
      </c>
      <c r="D799" s="62" t="s">
        <v>6492</v>
      </c>
      <c r="E799" s="113" t="s">
        <v>8559</v>
      </c>
      <c r="F799" s="111" t="s">
        <v>8135</v>
      </c>
      <c r="G799" s="50" t="s">
        <v>4893</v>
      </c>
      <c r="H799" s="50" t="s">
        <v>4894</v>
      </c>
      <c r="I799" s="113"/>
      <c r="J799" s="56" t="s">
        <v>7595</v>
      </c>
      <c r="K799" s="56"/>
      <c r="L799" s="50" t="s">
        <v>7574</v>
      </c>
      <c r="M799" s="162">
        <v>0</v>
      </c>
      <c r="N799" s="50" t="s">
        <v>8703</v>
      </c>
      <c r="O799" s="50" t="s">
        <v>8708</v>
      </c>
      <c r="P799" s="113" t="s">
        <v>100</v>
      </c>
      <c r="Q799" s="113" t="s">
        <v>68</v>
      </c>
      <c r="R799" s="113"/>
      <c r="S799" s="113"/>
    </row>
    <row r="800" spans="1:19" x14ac:dyDescent="0.45">
      <c r="A800" s="113" t="s">
        <v>72</v>
      </c>
      <c r="B800" s="112">
        <v>65</v>
      </c>
      <c r="C800" s="121" t="s">
        <v>4007</v>
      </c>
      <c r="D800" s="50" t="s">
        <v>8083</v>
      </c>
      <c r="E800" s="113" t="s">
        <v>8560</v>
      </c>
      <c r="F800" s="111" t="s">
        <v>8136</v>
      </c>
      <c r="G800" s="50" t="s">
        <v>4849</v>
      </c>
      <c r="H800" s="50"/>
      <c r="I800" s="113"/>
      <c r="J800" s="56" t="s">
        <v>7595</v>
      </c>
      <c r="K800" s="56"/>
      <c r="L800" s="113" t="s">
        <v>7574</v>
      </c>
      <c r="M800" s="114">
        <v>0</v>
      </c>
      <c r="N800" s="113" t="s">
        <v>8703</v>
      </c>
      <c r="O800" s="113" t="s">
        <v>8708</v>
      </c>
      <c r="P800" s="113"/>
      <c r="Q800" s="113" t="s">
        <v>68</v>
      </c>
      <c r="R800" s="113"/>
      <c r="S800" s="113"/>
    </row>
    <row r="801" spans="1:19" x14ac:dyDescent="0.45">
      <c r="A801" s="113" t="s">
        <v>72</v>
      </c>
      <c r="B801" s="112">
        <v>66</v>
      </c>
      <c r="C801" s="113" t="s">
        <v>3995</v>
      </c>
      <c r="D801" s="50" t="s">
        <v>6493</v>
      </c>
      <c r="E801" s="113" t="s">
        <v>8561</v>
      </c>
      <c r="F801" s="111" t="s">
        <v>8562</v>
      </c>
      <c r="G801" s="50" t="s">
        <v>4825</v>
      </c>
      <c r="H801" s="50" t="s">
        <v>4826</v>
      </c>
      <c r="I801" s="113"/>
      <c r="J801" s="56" t="s">
        <v>7595</v>
      </c>
      <c r="K801" s="56"/>
      <c r="L801" s="50" t="s">
        <v>7574</v>
      </c>
      <c r="M801" s="162">
        <v>0</v>
      </c>
      <c r="N801" s="50" t="s">
        <v>8703</v>
      </c>
      <c r="O801" s="50" t="s">
        <v>8708</v>
      </c>
      <c r="P801" s="113" t="s">
        <v>6301</v>
      </c>
      <c r="Q801" s="113" t="s">
        <v>68</v>
      </c>
      <c r="R801" s="113"/>
      <c r="S801" s="113"/>
    </row>
    <row r="802" spans="1:19" x14ac:dyDescent="0.45">
      <c r="A802" s="113" t="s">
        <v>69</v>
      </c>
      <c r="B802" s="112">
        <v>1</v>
      </c>
      <c r="C802" s="113" t="s">
        <v>2607</v>
      </c>
      <c r="D802" s="50" t="s">
        <v>1922</v>
      </c>
      <c r="E802" s="113" t="s">
        <v>8497</v>
      </c>
      <c r="F802" s="113" t="s">
        <v>2146</v>
      </c>
      <c r="G802" s="50" t="s">
        <v>3030</v>
      </c>
      <c r="H802" s="50" t="s">
        <v>4766</v>
      </c>
      <c r="I802" s="113"/>
      <c r="J802" s="56" t="s">
        <v>7595</v>
      </c>
      <c r="K802" s="56"/>
      <c r="L802" s="99" t="s">
        <v>7575</v>
      </c>
      <c r="M802" s="169" t="s">
        <v>8702</v>
      </c>
      <c r="N802" s="99" t="s">
        <v>8704</v>
      </c>
      <c r="O802" s="99" t="s">
        <v>8707</v>
      </c>
      <c r="P802" s="113" t="s">
        <v>100</v>
      </c>
      <c r="Q802" s="113" t="s">
        <v>68</v>
      </c>
      <c r="R802" s="113"/>
      <c r="S802" s="113"/>
    </row>
    <row r="803" spans="1:19" x14ac:dyDescent="0.45">
      <c r="A803" s="113" t="s">
        <v>69</v>
      </c>
      <c r="B803" s="93">
        <v>2</v>
      </c>
      <c r="C803" s="54" t="s">
        <v>202</v>
      </c>
      <c r="D803" s="54" t="s">
        <v>1948</v>
      </c>
      <c r="E803" s="113" t="s">
        <v>8495</v>
      </c>
      <c r="F803" s="68" t="s">
        <v>7897</v>
      </c>
      <c r="G803" s="54" t="s">
        <v>492</v>
      </c>
      <c r="H803" s="54" t="s">
        <v>493</v>
      </c>
      <c r="I803" s="68" t="s">
        <v>2398</v>
      </c>
      <c r="J803" s="56" t="s">
        <v>7595</v>
      </c>
      <c r="K803" s="56"/>
      <c r="L803" s="54" t="s">
        <v>91</v>
      </c>
      <c r="M803" s="164" t="s">
        <v>8702</v>
      </c>
      <c r="N803" s="56" t="s">
        <v>8704</v>
      </c>
      <c r="O803" s="56" t="s">
        <v>8707</v>
      </c>
      <c r="P803" s="113" t="s">
        <v>91</v>
      </c>
      <c r="Q803" s="113" t="s">
        <v>68</v>
      </c>
      <c r="R803" s="113"/>
      <c r="S803" s="113"/>
    </row>
    <row r="804" spans="1:19" x14ac:dyDescent="0.45">
      <c r="A804" s="113" t="s">
        <v>69</v>
      </c>
      <c r="B804" s="93">
        <v>3</v>
      </c>
      <c r="C804" s="54" t="s">
        <v>212</v>
      </c>
      <c r="D804" s="54" t="s">
        <v>1968</v>
      </c>
      <c r="E804" s="50" t="s">
        <v>8563</v>
      </c>
      <c r="F804" s="68" t="s">
        <v>8137</v>
      </c>
      <c r="G804" s="54" t="s">
        <v>510</v>
      </c>
      <c r="H804" s="54" t="s">
        <v>511</v>
      </c>
      <c r="I804" s="68" t="s">
        <v>2406</v>
      </c>
      <c r="J804" s="56" t="s">
        <v>7595</v>
      </c>
      <c r="K804" s="56"/>
      <c r="L804" s="54" t="s">
        <v>91</v>
      </c>
      <c r="M804" s="164">
        <v>1</v>
      </c>
      <c r="N804" s="56" t="s">
        <v>8703</v>
      </c>
      <c r="O804" s="56" t="s">
        <v>8708</v>
      </c>
      <c r="P804" s="113" t="s">
        <v>91</v>
      </c>
      <c r="Q804" s="113" t="s">
        <v>68</v>
      </c>
      <c r="R804" s="113"/>
      <c r="S804" s="113"/>
    </row>
    <row r="805" spans="1:19" x14ac:dyDescent="0.45">
      <c r="A805" s="113" t="s">
        <v>69</v>
      </c>
      <c r="B805" s="93">
        <v>4</v>
      </c>
      <c r="C805" s="54" t="s">
        <v>213</v>
      </c>
      <c r="D805" s="54" t="s">
        <v>513</v>
      </c>
      <c r="E805" s="50" t="s">
        <v>8564</v>
      </c>
      <c r="F805" s="68" t="s">
        <v>7802</v>
      </c>
      <c r="G805" s="54" t="s">
        <v>512</v>
      </c>
      <c r="H805" s="54" t="s">
        <v>513</v>
      </c>
      <c r="I805" s="68" t="s">
        <v>2407</v>
      </c>
      <c r="J805" s="56" t="s">
        <v>7595</v>
      </c>
      <c r="K805" s="56"/>
      <c r="L805" s="54" t="s">
        <v>91</v>
      </c>
      <c r="M805" s="164">
        <v>1</v>
      </c>
      <c r="N805" s="56" t="s">
        <v>8703</v>
      </c>
      <c r="O805" s="56" t="s">
        <v>8708</v>
      </c>
      <c r="P805" s="113" t="s">
        <v>91</v>
      </c>
      <c r="Q805" s="113" t="s">
        <v>68</v>
      </c>
      <c r="R805" s="113"/>
      <c r="S805" s="113"/>
    </row>
    <row r="806" spans="1:19" x14ac:dyDescent="0.45">
      <c r="A806" s="113" t="s">
        <v>69</v>
      </c>
      <c r="B806" s="93">
        <v>5</v>
      </c>
      <c r="C806" s="54" t="s">
        <v>214</v>
      </c>
      <c r="D806" s="54" t="s">
        <v>6516</v>
      </c>
      <c r="E806" s="50" t="s">
        <v>8568</v>
      </c>
      <c r="F806" s="68" t="s">
        <v>8138</v>
      </c>
      <c r="G806" s="54" t="s">
        <v>514</v>
      </c>
      <c r="H806" s="54" t="s">
        <v>515</v>
      </c>
      <c r="I806" s="68" t="s">
        <v>2408</v>
      </c>
      <c r="J806" s="56" t="s">
        <v>3567</v>
      </c>
      <c r="K806" s="56" t="s">
        <v>7594</v>
      </c>
      <c r="L806" s="54" t="s">
        <v>91</v>
      </c>
      <c r="M806" s="164">
        <v>0</v>
      </c>
      <c r="N806" s="56" t="s">
        <v>8703</v>
      </c>
      <c r="O806" s="56" t="s">
        <v>8708</v>
      </c>
      <c r="P806" s="113" t="s">
        <v>92</v>
      </c>
      <c r="Q806" s="113" t="s">
        <v>68</v>
      </c>
      <c r="R806" s="113"/>
      <c r="S806" s="113"/>
    </row>
    <row r="807" spans="1:19" x14ac:dyDescent="0.45">
      <c r="A807" s="113" t="s">
        <v>69</v>
      </c>
      <c r="B807" s="93">
        <v>12</v>
      </c>
      <c r="C807" s="54" t="s">
        <v>215</v>
      </c>
      <c r="D807" s="54" t="s">
        <v>6514</v>
      </c>
      <c r="E807" s="50" t="s">
        <v>8565</v>
      </c>
      <c r="F807" s="68" t="s">
        <v>6514</v>
      </c>
      <c r="G807" s="54" t="s">
        <v>516</v>
      </c>
      <c r="H807" s="54" t="s">
        <v>517</v>
      </c>
      <c r="I807" s="68" t="s">
        <v>2409</v>
      </c>
      <c r="J807" s="56" t="s">
        <v>7595</v>
      </c>
      <c r="K807" s="56"/>
      <c r="L807" s="50" t="s">
        <v>7574</v>
      </c>
      <c r="M807" s="162">
        <v>0</v>
      </c>
      <c r="N807" s="50" t="s">
        <v>8703</v>
      </c>
      <c r="O807" s="50" t="s">
        <v>8708</v>
      </c>
      <c r="P807" s="113" t="s">
        <v>157</v>
      </c>
      <c r="Q807" s="113" t="s">
        <v>68</v>
      </c>
      <c r="R807" s="113"/>
      <c r="S807" s="113"/>
    </row>
    <row r="808" spans="1:19" x14ac:dyDescent="0.45">
      <c r="A808" s="113" t="s">
        <v>69</v>
      </c>
      <c r="B808" s="112">
        <v>13</v>
      </c>
      <c r="C808" s="113" t="s">
        <v>3973</v>
      </c>
      <c r="D808" s="50" t="s">
        <v>6512</v>
      </c>
      <c r="E808" s="50" t="s">
        <v>8569</v>
      </c>
      <c r="F808" s="111" t="s">
        <v>8139</v>
      </c>
      <c r="G808" s="50" t="s">
        <v>4779</v>
      </c>
      <c r="H808" s="50" t="s">
        <v>4780</v>
      </c>
      <c r="I808" s="113"/>
      <c r="J808" s="56" t="s">
        <v>7595</v>
      </c>
      <c r="K808" s="56"/>
      <c r="L808" s="50" t="s">
        <v>7574</v>
      </c>
      <c r="M808" s="162">
        <v>2</v>
      </c>
      <c r="N808" s="50" t="s">
        <v>8703</v>
      </c>
      <c r="O808" s="50" t="s">
        <v>8708</v>
      </c>
      <c r="P808" s="113" t="s">
        <v>157</v>
      </c>
      <c r="Q808" s="113" t="s">
        <v>68</v>
      </c>
      <c r="R808" s="113"/>
      <c r="S808" s="113"/>
    </row>
    <row r="809" spans="1:19" x14ac:dyDescent="0.45">
      <c r="A809" s="113" t="s">
        <v>69</v>
      </c>
      <c r="B809" s="93">
        <v>14</v>
      </c>
      <c r="C809" s="54" t="s">
        <v>216</v>
      </c>
      <c r="D809" s="54" t="s">
        <v>6515</v>
      </c>
      <c r="E809" s="50" t="s">
        <v>8570</v>
      </c>
      <c r="F809" s="68" t="s">
        <v>8140</v>
      </c>
      <c r="G809" s="54" t="s">
        <v>518</v>
      </c>
      <c r="H809" s="54" t="s">
        <v>519</v>
      </c>
      <c r="I809" s="68" t="s">
        <v>2410</v>
      </c>
      <c r="J809" s="56" t="s">
        <v>7595</v>
      </c>
      <c r="K809" s="56"/>
      <c r="L809" s="50" t="s">
        <v>7574</v>
      </c>
      <c r="M809" s="162">
        <v>0</v>
      </c>
      <c r="N809" s="50" t="s">
        <v>8703</v>
      </c>
      <c r="O809" s="50" t="s">
        <v>8708</v>
      </c>
      <c r="P809" s="113" t="s">
        <v>165</v>
      </c>
      <c r="Q809" s="113" t="s">
        <v>68</v>
      </c>
      <c r="R809" s="113"/>
      <c r="S809" s="113"/>
    </row>
    <row r="810" spans="1:19" x14ac:dyDescent="0.45">
      <c r="A810" s="113" t="s">
        <v>69</v>
      </c>
      <c r="B810" s="93">
        <v>15</v>
      </c>
      <c r="C810" s="54" t="s">
        <v>217</v>
      </c>
      <c r="D810" s="54" t="s">
        <v>1900</v>
      </c>
      <c r="E810" s="50" t="s">
        <v>8571</v>
      </c>
      <c r="F810" s="68" t="s">
        <v>8042</v>
      </c>
      <c r="G810" s="54" t="s">
        <v>520</v>
      </c>
      <c r="H810" s="54" t="s">
        <v>521</v>
      </c>
      <c r="I810" s="68" t="s">
        <v>2411</v>
      </c>
      <c r="J810" s="56" t="s">
        <v>7595</v>
      </c>
      <c r="K810" s="56"/>
      <c r="L810" s="50" t="s">
        <v>7574</v>
      </c>
      <c r="M810" s="162">
        <v>0</v>
      </c>
      <c r="N810" s="50" t="s">
        <v>8703</v>
      </c>
      <c r="O810" s="50" t="s">
        <v>8708</v>
      </c>
      <c r="P810" s="113" t="s">
        <v>211</v>
      </c>
      <c r="Q810" s="113" t="s">
        <v>68</v>
      </c>
      <c r="R810" s="113"/>
      <c r="S810" s="113"/>
    </row>
    <row r="811" spans="1:19" x14ac:dyDescent="0.45">
      <c r="A811" s="113" t="s">
        <v>69</v>
      </c>
      <c r="B811" s="93">
        <v>16</v>
      </c>
      <c r="C811" s="54" t="s">
        <v>218</v>
      </c>
      <c r="D811" s="55" t="s">
        <v>1969</v>
      </c>
      <c r="E811" s="50" t="s">
        <v>8572</v>
      </c>
      <c r="F811" s="68" t="s">
        <v>8041</v>
      </c>
      <c r="G811" s="54" t="s">
        <v>522</v>
      </c>
      <c r="H811" s="54" t="s">
        <v>523</v>
      </c>
      <c r="I811" s="68" t="s">
        <v>2412</v>
      </c>
      <c r="J811" s="56" t="s">
        <v>7595</v>
      </c>
      <c r="K811" s="56"/>
      <c r="L811" s="54" t="s">
        <v>7575</v>
      </c>
      <c r="M811" s="164">
        <v>2</v>
      </c>
      <c r="N811" s="56" t="s">
        <v>8703</v>
      </c>
      <c r="O811" s="56" t="s">
        <v>8708</v>
      </c>
      <c r="P811" s="113" t="s">
        <v>100</v>
      </c>
      <c r="Q811" s="113" t="s">
        <v>68</v>
      </c>
      <c r="R811" s="113"/>
      <c r="S811" s="113"/>
    </row>
    <row r="812" spans="1:19" x14ac:dyDescent="0.45">
      <c r="A812" s="113" t="s">
        <v>69</v>
      </c>
      <c r="B812" s="112">
        <v>17</v>
      </c>
      <c r="C812" s="113" t="s">
        <v>3977</v>
      </c>
      <c r="D812" s="50" t="s">
        <v>6502</v>
      </c>
      <c r="E812" s="50" t="s">
        <v>8573</v>
      </c>
      <c r="F812" s="111" t="s">
        <v>8141</v>
      </c>
      <c r="G812" s="50" t="s">
        <v>4787</v>
      </c>
      <c r="H812" s="50" t="s">
        <v>4788</v>
      </c>
      <c r="I812" s="113"/>
      <c r="J812" s="56" t="s">
        <v>7595</v>
      </c>
      <c r="K812" s="56"/>
      <c r="L812" s="113" t="s">
        <v>91</v>
      </c>
      <c r="M812" s="114">
        <v>1</v>
      </c>
      <c r="N812" s="113" t="s">
        <v>8703</v>
      </c>
      <c r="O812" s="113" t="s">
        <v>8708</v>
      </c>
      <c r="P812" s="113" t="s">
        <v>92</v>
      </c>
      <c r="Q812" s="113" t="s">
        <v>68</v>
      </c>
      <c r="R812" s="113"/>
      <c r="S812" s="113"/>
    </row>
    <row r="813" spans="1:19" x14ac:dyDescent="0.45">
      <c r="A813" s="113" t="s">
        <v>69</v>
      </c>
      <c r="B813" s="112">
        <v>18</v>
      </c>
      <c r="C813" s="113" t="s">
        <v>3978</v>
      </c>
      <c r="D813" s="50" t="s">
        <v>6501</v>
      </c>
      <c r="E813" s="50" t="s">
        <v>8574</v>
      </c>
      <c r="F813" s="111" t="s">
        <v>8142</v>
      </c>
      <c r="G813" s="50" t="s">
        <v>4789</v>
      </c>
      <c r="H813" s="50" t="s">
        <v>4790</v>
      </c>
      <c r="I813" s="113"/>
      <c r="J813" s="56" t="s">
        <v>7595</v>
      </c>
      <c r="K813" s="56"/>
      <c r="L813" s="50" t="s">
        <v>7574</v>
      </c>
      <c r="M813" s="162">
        <v>0</v>
      </c>
      <c r="N813" s="50" t="s">
        <v>8703</v>
      </c>
      <c r="O813" s="50" t="s">
        <v>8708</v>
      </c>
      <c r="P813" s="113" t="s">
        <v>266</v>
      </c>
      <c r="Q813" s="113" t="s">
        <v>68</v>
      </c>
      <c r="R813" s="113"/>
      <c r="S813" s="113"/>
    </row>
    <row r="814" spans="1:19" x14ac:dyDescent="0.45">
      <c r="A814" s="113" t="s">
        <v>69</v>
      </c>
      <c r="B814" s="93">
        <v>19</v>
      </c>
      <c r="C814" s="54" t="s">
        <v>219</v>
      </c>
      <c r="D814" s="54" t="s">
        <v>1901</v>
      </c>
      <c r="E814" s="50" t="s">
        <v>8566</v>
      </c>
      <c r="F814" s="68" t="s">
        <v>2233</v>
      </c>
      <c r="G814" s="54" t="s">
        <v>524</v>
      </c>
      <c r="H814" s="54" t="s">
        <v>525</v>
      </c>
      <c r="I814" s="68" t="s">
        <v>2413</v>
      </c>
      <c r="J814" s="56" t="s">
        <v>7595</v>
      </c>
      <c r="K814" s="56"/>
      <c r="L814" s="50" t="s">
        <v>7574</v>
      </c>
      <c r="M814" s="162">
        <v>0</v>
      </c>
      <c r="N814" s="50" t="s">
        <v>8703</v>
      </c>
      <c r="O814" s="50" t="s">
        <v>8708</v>
      </c>
      <c r="P814" s="113" t="s">
        <v>100</v>
      </c>
      <c r="Q814" s="113" t="s">
        <v>68</v>
      </c>
      <c r="R814" s="113"/>
      <c r="S814" s="113"/>
    </row>
    <row r="815" spans="1:19" x14ac:dyDescent="0.45">
      <c r="A815" s="113" t="s">
        <v>69</v>
      </c>
      <c r="B815" s="112">
        <v>20</v>
      </c>
      <c r="C815" s="113" t="s">
        <v>3979</v>
      </c>
      <c r="D815" s="50" t="s">
        <v>6508</v>
      </c>
      <c r="E815" s="50" t="s">
        <v>8575</v>
      </c>
      <c r="F815" s="111" t="s">
        <v>8043</v>
      </c>
      <c r="G815" s="50" t="s">
        <v>4791</v>
      </c>
      <c r="H815" s="50" t="s">
        <v>4792</v>
      </c>
      <c r="I815" s="113"/>
      <c r="J815" s="56" t="s">
        <v>3426</v>
      </c>
      <c r="K815" s="56" t="s">
        <v>7594</v>
      </c>
      <c r="L815" s="113" t="s">
        <v>91</v>
      </c>
      <c r="M815" s="114">
        <v>0</v>
      </c>
      <c r="N815" s="113" t="s">
        <v>8703</v>
      </c>
      <c r="O815" s="113" t="s">
        <v>8708</v>
      </c>
      <c r="P815" s="113" t="s">
        <v>92</v>
      </c>
      <c r="Q815" s="113" t="s">
        <v>68</v>
      </c>
      <c r="R815" s="113"/>
      <c r="S815" s="113"/>
    </row>
    <row r="816" spans="1:19" x14ac:dyDescent="0.45">
      <c r="A816" s="113" t="s">
        <v>69</v>
      </c>
      <c r="B816" s="112">
        <v>21</v>
      </c>
      <c r="C816" s="113" t="s">
        <v>3980</v>
      </c>
      <c r="D816" s="50" t="s">
        <v>6505</v>
      </c>
      <c r="E816" s="50" t="s">
        <v>8576</v>
      </c>
      <c r="F816" s="111" t="s">
        <v>8143</v>
      </c>
      <c r="G816" s="50" t="s">
        <v>4793</v>
      </c>
      <c r="H816" s="50" t="s">
        <v>4794</v>
      </c>
      <c r="I816" s="113"/>
      <c r="J816" s="56" t="s">
        <v>3427</v>
      </c>
      <c r="K816" s="56" t="s">
        <v>7594</v>
      </c>
      <c r="L816" s="113" t="s">
        <v>91</v>
      </c>
      <c r="M816" s="114">
        <v>0</v>
      </c>
      <c r="N816" s="113" t="s">
        <v>8703</v>
      </c>
      <c r="O816" s="113" t="s">
        <v>8708</v>
      </c>
      <c r="P816" s="113" t="s">
        <v>92</v>
      </c>
      <c r="Q816" s="113" t="s">
        <v>68</v>
      </c>
      <c r="R816" s="113"/>
      <c r="S816" s="113"/>
    </row>
    <row r="817" spans="1:19" x14ac:dyDescent="0.45">
      <c r="A817" s="113" t="s">
        <v>69</v>
      </c>
      <c r="B817" s="112">
        <v>22</v>
      </c>
      <c r="C817" s="113" t="s">
        <v>3981</v>
      </c>
      <c r="D817" s="50" t="s">
        <v>6504</v>
      </c>
      <c r="E817" s="50" t="s">
        <v>8577</v>
      </c>
      <c r="F817" s="111" t="s">
        <v>8144</v>
      </c>
      <c r="G817" s="50" t="s">
        <v>4795</v>
      </c>
      <c r="H817" s="50" t="s">
        <v>4796</v>
      </c>
      <c r="I817" s="113"/>
      <c r="J817" s="56" t="s">
        <v>3428</v>
      </c>
      <c r="K817" s="56" t="s">
        <v>7594</v>
      </c>
      <c r="L817" s="113" t="s">
        <v>91</v>
      </c>
      <c r="M817" s="114">
        <v>0</v>
      </c>
      <c r="N817" s="113" t="s">
        <v>8703</v>
      </c>
      <c r="O817" s="113" t="s">
        <v>8708</v>
      </c>
      <c r="P817" s="113" t="s">
        <v>92</v>
      </c>
      <c r="Q817" s="113" t="s">
        <v>68</v>
      </c>
      <c r="R817" s="113"/>
      <c r="S817" s="113"/>
    </row>
    <row r="818" spans="1:19" x14ac:dyDescent="0.45">
      <c r="A818" s="113" t="s">
        <v>69</v>
      </c>
      <c r="B818" s="112">
        <v>44</v>
      </c>
      <c r="C818" s="113" t="s">
        <v>3974</v>
      </c>
      <c r="D818" s="50" t="s">
        <v>6511</v>
      </c>
      <c r="E818" s="50" t="s">
        <v>8578</v>
      </c>
      <c r="F818" s="111" t="s">
        <v>8145</v>
      </c>
      <c r="G818" s="50" t="s">
        <v>4781</v>
      </c>
      <c r="H818" s="50" t="s">
        <v>4782</v>
      </c>
      <c r="I818" s="113"/>
      <c r="J818" s="56" t="s">
        <v>7595</v>
      </c>
      <c r="K818" s="56"/>
      <c r="L818" s="50" t="s">
        <v>7574</v>
      </c>
      <c r="M818" s="162">
        <v>0</v>
      </c>
      <c r="N818" s="50" t="s">
        <v>8703</v>
      </c>
      <c r="O818" s="50" t="s">
        <v>8708</v>
      </c>
      <c r="P818" s="113" t="s">
        <v>156</v>
      </c>
      <c r="Q818" s="113" t="s">
        <v>68</v>
      </c>
      <c r="R818" s="113"/>
      <c r="S818" s="113"/>
    </row>
    <row r="819" spans="1:19" x14ac:dyDescent="0.45">
      <c r="A819" s="113" t="s">
        <v>69</v>
      </c>
      <c r="B819" s="93">
        <v>44</v>
      </c>
      <c r="C819" s="54" t="s">
        <v>220</v>
      </c>
      <c r="D819" s="54" t="s">
        <v>6517</v>
      </c>
      <c r="E819" s="50" t="s">
        <v>8579</v>
      </c>
      <c r="F819" s="68" t="s">
        <v>8146</v>
      </c>
      <c r="G819" s="54" t="s">
        <v>526</v>
      </c>
      <c r="H819" s="54" t="s">
        <v>527</v>
      </c>
      <c r="I819" s="68" t="s">
        <v>2161</v>
      </c>
      <c r="J819" s="56" t="s">
        <v>3418</v>
      </c>
      <c r="K819" s="56" t="s">
        <v>7594</v>
      </c>
      <c r="L819" s="54" t="s">
        <v>91</v>
      </c>
      <c r="M819" s="164">
        <v>0</v>
      </c>
      <c r="N819" s="56" t="s">
        <v>8703</v>
      </c>
      <c r="O819" s="56" t="s">
        <v>8708</v>
      </c>
      <c r="P819" s="113" t="s">
        <v>92</v>
      </c>
      <c r="Q819" s="113" t="s">
        <v>68</v>
      </c>
      <c r="R819" s="113"/>
      <c r="S819" s="113"/>
    </row>
    <row r="820" spans="1:19" x14ac:dyDescent="0.45">
      <c r="A820" s="113" t="s">
        <v>69</v>
      </c>
      <c r="B820" s="112">
        <v>45</v>
      </c>
      <c r="C820" s="113" t="s">
        <v>3982</v>
      </c>
      <c r="D820" s="50" t="s">
        <v>6513</v>
      </c>
      <c r="E820" s="50" t="s">
        <v>8567</v>
      </c>
      <c r="F820" s="111" t="s">
        <v>8147</v>
      </c>
      <c r="G820" s="50" t="s">
        <v>4797</v>
      </c>
      <c r="H820" s="50" t="s">
        <v>4798</v>
      </c>
      <c r="I820" s="113"/>
      <c r="J820" s="56" t="s">
        <v>7595</v>
      </c>
      <c r="K820" s="56"/>
      <c r="L820" s="50" t="s">
        <v>7574</v>
      </c>
      <c r="M820" s="162">
        <v>0</v>
      </c>
      <c r="N820" s="50" t="s">
        <v>8703</v>
      </c>
      <c r="O820" s="50" t="s">
        <v>8708</v>
      </c>
      <c r="P820" s="113" t="s">
        <v>100</v>
      </c>
      <c r="Q820" s="113" t="s">
        <v>68</v>
      </c>
      <c r="R820" s="113"/>
      <c r="S820" s="113"/>
    </row>
    <row r="821" spans="1:19" x14ac:dyDescent="0.45">
      <c r="A821" s="113" t="s">
        <v>69</v>
      </c>
      <c r="B821" s="112">
        <v>46</v>
      </c>
      <c r="C821" s="113" t="s">
        <v>3984</v>
      </c>
      <c r="D821" s="50" t="s">
        <v>6519</v>
      </c>
      <c r="E821" s="50" t="s">
        <v>8580</v>
      </c>
      <c r="F821" s="111" t="s">
        <v>8148</v>
      </c>
      <c r="G821" s="50" t="s">
        <v>4801</v>
      </c>
      <c r="H821" s="50" t="s">
        <v>4802</v>
      </c>
      <c r="I821" s="113"/>
      <c r="J821" s="56" t="s">
        <v>7595</v>
      </c>
      <c r="K821" s="56"/>
      <c r="L821" s="50" t="s">
        <v>7574</v>
      </c>
      <c r="M821" s="162">
        <v>0</v>
      </c>
      <c r="N821" s="50" t="s">
        <v>8703</v>
      </c>
      <c r="O821" s="50" t="s">
        <v>8708</v>
      </c>
      <c r="P821" s="113" t="s">
        <v>100</v>
      </c>
      <c r="Q821" s="113" t="s">
        <v>68</v>
      </c>
      <c r="R821" s="113"/>
      <c r="S821" s="113"/>
    </row>
    <row r="822" spans="1:19" x14ac:dyDescent="0.45">
      <c r="A822" s="113" t="s">
        <v>69</v>
      </c>
      <c r="B822" s="112">
        <v>46</v>
      </c>
      <c r="C822" s="113" t="s">
        <v>3983</v>
      </c>
      <c r="D822" s="50" t="s">
        <v>6518</v>
      </c>
      <c r="E822" s="50" t="s">
        <v>8581</v>
      </c>
      <c r="F822" s="111" t="s">
        <v>8149</v>
      </c>
      <c r="G822" s="50" t="s">
        <v>4799</v>
      </c>
      <c r="H822" s="50" t="s">
        <v>4800</v>
      </c>
      <c r="I822" s="113"/>
      <c r="J822" s="56" t="s">
        <v>7595</v>
      </c>
      <c r="K822" s="56"/>
      <c r="L822" s="50" t="s">
        <v>7574</v>
      </c>
      <c r="M822" s="162">
        <v>0</v>
      </c>
      <c r="N822" s="50" t="s">
        <v>8703</v>
      </c>
      <c r="O822" s="50" t="s">
        <v>8708</v>
      </c>
      <c r="P822" s="113" t="s">
        <v>100</v>
      </c>
      <c r="Q822" s="113" t="s">
        <v>68</v>
      </c>
      <c r="R822" s="113"/>
      <c r="S822" s="113"/>
    </row>
    <row r="823" spans="1:19" x14ac:dyDescent="0.45">
      <c r="A823" s="113" t="s">
        <v>69</v>
      </c>
      <c r="B823" s="112">
        <v>47</v>
      </c>
      <c r="C823" s="113" t="s">
        <v>3985</v>
      </c>
      <c r="D823" s="50" t="s">
        <v>4804</v>
      </c>
      <c r="E823" s="50" t="s">
        <v>8582</v>
      </c>
      <c r="F823" s="111" t="s">
        <v>8150</v>
      </c>
      <c r="G823" s="50" t="s">
        <v>4803</v>
      </c>
      <c r="H823" s="50" t="s">
        <v>4804</v>
      </c>
      <c r="I823" s="113"/>
      <c r="J823" s="56" t="s">
        <v>7595</v>
      </c>
      <c r="K823" s="56"/>
      <c r="L823" s="50" t="s">
        <v>7574</v>
      </c>
      <c r="M823" s="162">
        <v>0</v>
      </c>
      <c r="N823" s="50" t="s">
        <v>8703</v>
      </c>
      <c r="O823" s="50" t="s">
        <v>8708</v>
      </c>
      <c r="P823" s="113" t="s">
        <v>100</v>
      </c>
      <c r="Q823" s="113" t="s">
        <v>68</v>
      </c>
      <c r="R823" s="113"/>
      <c r="S823" s="113"/>
    </row>
    <row r="824" spans="1:19" x14ac:dyDescent="0.45">
      <c r="A824" s="113" t="s">
        <v>69</v>
      </c>
      <c r="B824" s="112">
        <v>47</v>
      </c>
      <c r="C824" s="113" t="s">
        <v>3975</v>
      </c>
      <c r="D824" s="50" t="s">
        <v>6520</v>
      </c>
      <c r="E824" s="50" t="s">
        <v>8583</v>
      </c>
      <c r="F824" s="111" t="s">
        <v>8151</v>
      </c>
      <c r="G824" s="50" t="s">
        <v>4783</v>
      </c>
      <c r="H824" s="50" t="s">
        <v>4784</v>
      </c>
      <c r="I824" s="113"/>
      <c r="J824" s="56" t="s">
        <v>7595</v>
      </c>
      <c r="K824" s="56"/>
      <c r="L824" s="50" t="s">
        <v>7574</v>
      </c>
      <c r="M824" s="162">
        <v>0</v>
      </c>
      <c r="N824" s="50" t="s">
        <v>8703</v>
      </c>
      <c r="O824" s="50" t="s">
        <v>8708</v>
      </c>
      <c r="P824" s="113" t="s">
        <v>165</v>
      </c>
      <c r="Q824" s="113" t="s">
        <v>68</v>
      </c>
      <c r="R824" s="113"/>
      <c r="S824" s="113"/>
    </row>
    <row r="825" spans="1:19" x14ac:dyDescent="0.45">
      <c r="A825" s="113" t="s">
        <v>69</v>
      </c>
      <c r="B825" s="112">
        <v>47</v>
      </c>
      <c r="C825" s="113" t="s">
        <v>3976</v>
      </c>
      <c r="D825" s="50" t="s">
        <v>6521</v>
      </c>
      <c r="E825" s="50" t="s">
        <v>8584</v>
      </c>
      <c r="F825" s="111" t="s">
        <v>8152</v>
      </c>
      <c r="G825" s="50" t="s">
        <v>4785</v>
      </c>
      <c r="H825" s="50" t="s">
        <v>4786</v>
      </c>
      <c r="I825" s="113"/>
      <c r="J825" s="56" t="s">
        <v>7595</v>
      </c>
      <c r="K825" s="56"/>
      <c r="L825" s="50" t="s">
        <v>7574</v>
      </c>
      <c r="M825" s="162">
        <v>0</v>
      </c>
      <c r="N825" s="50" t="s">
        <v>8703</v>
      </c>
      <c r="O825" s="50" t="s">
        <v>8708</v>
      </c>
      <c r="P825" s="113" t="s">
        <v>165</v>
      </c>
      <c r="Q825" s="113" t="s">
        <v>68</v>
      </c>
      <c r="R825" s="113"/>
      <c r="S825" s="113"/>
    </row>
    <row r="826" spans="1:19" x14ac:dyDescent="0.45">
      <c r="A826" s="113" t="s">
        <v>69</v>
      </c>
      <c r="B826" s="112">
        <v>48</v>
      </c>
      <c r="C826" s="113" t="s">
        <v>3986</v>
      </c>
      <c r="D826" s="50" t="s">
        <v>4806</v>
      </c>
      <c r="E826" s="50" t="s">
        <v>8585</v>
      </c>
      <c r="F826" s="111" t="s">
        <v>8153</v>
      </c>
      <c r="G826" s="50" t="s">
        <v>4805</v>
      </c>
      <c r="H826" s="50" t="s">
        <v>4806</v>
      </c>
      <c r="I826" s="113"/>
      <c r="J826" s="56" t="s">
        <v>7595</v>
      </c>
      <c r="K826" s="56"/>
      <c r="L826" s="50" t="s">
        <v>7574</v>
      </c>
      <c r="M826" s="162">
        <v>0</v>
      </c>
      <c r="N826" s="50" t="s">
        <v>8703</v>
      </c>
      <c r="O826" s="50" t="s">
        <v>8708</v>
      </c>
      <c r="P826" s="113" t="s">
        <v>100</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11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3"/>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11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3"/>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3"/>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s="31" customFormat="1" x14ac:dyDescent="0.45">
      <c r="A870" s="121" t="s">
        <v>53</v>
      </c>
      <c r="B870" s="78">
        <v>-99</v>
      </c>
      <c r="C870" s="55" t="s">
        <v>6685</v>
      </c>
      <c r="D870" s="55" t="s">
        <v>1923</v>
      </c>
      <c r="E870" s="62"/>
      <c r="F870" s="55" t="s">
        <v>7851</v>
      </c>
      <c r="G870" s="174" t="s">
        <v>6726</v>
      </c>
      <c r="H870" s="55" t="s">
        <v>292</v>
      </c>
      <c r="I870" s="55" t="s">
        <v>2311</v>
      </c>
      <c r="J870" s="57" t="s">
        <v>7595</v>
      </c>
      <c r="K870" s="57"/>
      <c r="L870" s="121" t="s">
        <v>7575</v>
      </c>
      <c r="M870" s="144" t="s">
        <v>8702</v>
      </c>
      <c r="N870" s="121" t="s">
        <v>8704</v>
      </c>
      <c r="O870" s="121"/>
      <c r="P870" s="121" t="s">
        <v>100</v>
      </c>
      <c r="Q870" s="121" t="s">
        <v>54</v>
      </c>
      <c r="R870" s="121" t="s">
        <v>8715</v>
      </c>
      <c r="S870" s="121"/>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74" t="s">
        <v>277</v>
      </c>
      <c r="H884" s="50" t="s">
        <v>6727</v>
      </c>
      <c r="I884" s="55" t="s">
        <v>2311</v>
      </c>
      <c r="J884" s="57" t="s">
        <v>7595</v>
      </c>
      <c r="K884" s="57"/>
      <c r="L884" s="55" t="s">
        <v>91</v>
      </c>
      <c r="M884" s="167" t="s">
        <v>8702</v>
      </c>
      <c r="N884" s="57" t="s">
        <v>8704</v>
      </c>
      <c r="O884" s="57" t="s">
        <v>8707</v>
      </c>
      <c r="P884" s="121" t="s">
        <v>91</v>
      </c>
      <c r="Q884" s="121" t="s">
        <v>54</v>
      </c>
      <c r="R884" s="121" t="s">
        <v>8715</v>
      </c>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3"/>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3"/>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3"/>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5"/>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3"/>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3"/>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3"/>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5"/>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3"/>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3"/>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3"/>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21"/>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3"/>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3"/>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3"/>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3"/>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3"/>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3"/>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5"/>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3"/>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3"/>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3"/>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3"/>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3"/>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5"/>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3"/>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78</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78</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78</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78</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78</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78</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78</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78</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78</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13"/>
    </row>
    <row r="1420" spans="1:19" x14ac:dyDescent="0.45">
      <c r="A1420" s="113" t="s">
        <v>78</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78</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78</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78</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78</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78</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78</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78</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78</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78</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78</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78</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78</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78</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78</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78</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78</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78</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78</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78</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78</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78</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78</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8744</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8744</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8744</v>
      </c>
      <c r="B1445" s="114">
        <v>-99</v>
      </c>
      <c r="C1445" s="113" t="s">
        <v>3963</v>
      </c>
      <c r="D1445" s="50"/>
      <c r="E1445" s="113"/>
      <c r="F1445" s="113"/>
      <c r="G1445" s="121" t="s">
        <v>301</v>
      </c>
      <c r="H1445" s="121" t="s">
        <v>4759</v>
      </c>
      <c r="I1445" s="113"/>
      <c r="J1445" s="56" t="s">
        <v>7595</v>
      </c>
      <c r="K1445" s="56"/>
      <c r="L1445" s="54" t="s">
        <v>7575</v>
      </c>
      <c r="M1445" s="164" t="s">
        <v>8702</v>
      </c>
      <c r="N1445" s="56" t="s">
        <v>8704</v>
      </c>
      <c r="O1445" s="56"/>
      <c r="P1445" s="113" t="s">
        <v>100</v>
      </c>
      <c r="Q1445" s="113" t="s">
        <v>74</v>
      </c>
      <c r="R1445" s="113"/>
      <c r="S1445" s="113"/>
    </row>
    <row r="1446" spans="1:19" x14ac:dyDescent="0.45">
      <c r="A1446" s="113" t="s">
        <v>8744</v>
      </c>
      <c r="B1446" s="112">
        <v>-99</v>
      </c>
      <c r="C1446" s="113" t="s">
        <v>4110</v>
      </c>
      <c r="D1446" s="50"/>
      <c r="E1446" s="113"/>
      <c r="F1446" s="113"/>
      <c r="G1446" s="113" t="s">
        <v>5047</v>
      </c>
      <c r="H1446" s="113" t="s">
        <v>5048</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8744</v>
      </c>
      <c r="B1447" s="112">
        <v>-99</v>
      </c>
      <c r="C1447" s="113" t="s">
        <v>4058</v>
      </c>
      <c r="D1447" s="50" t="s">
        <v>6572</v>
      </c>
      <c r="E1447" s="113"/>
      <c r="F1447" s="111" t="s">
        <v>8213</v>
      </c>
      <c r="G1447" s="113" t="s">
        <v>4943</v>
      </c>
      <c r="H1447" s="113" t="s">
        <v>4944</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8744</v>
      </c>
      <c r="B1448" s="112">
        <v>-99</v>
      </c>
      <c r="C1448" s="113" t="s">
        <v>4109</v>
      </c>
      <c r="D1448" s="50"/>
      <c r="E1448" s="113"/>
      <c r="F1448" s="113"/>
      <c r="G1448" s="113" t="s">
        <v>5045</v>
      </c>
      <c r="H1448" s="113" t="s">
        <v>5046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8744</v>
      </c>
      <c r="B1449" s="112">
        <v>-99</v>
      </c>
      <c r="C1449" s="113" t="s">
        <v>4059</v>
      </c>
      <c r="D1449" s="50" t="s">
        <v>6573</v>
      </c>
      <c r="E1449" s="113"/>
      <c r="F1449" s="111" t="s">
        <v>8214</v>
      </c>
      <c r="G1449" s="113" t="s">
        <v>4945</v>
      </c>
      <c r="H1449" s="113" t="s">
        <v>4946</v>
      </c>
      <c r="I1449" s="113"/>
      <c r="J1449" s="56" t="s">
        <v>7595</v>
      </c>
      <c r="K1449" s="56"/>
      <c r="L1449" s="50" t="s">
        <v>7574</v>
      </c>
      <c r="M1449" s="162">
        <v>0</v>
      </c>
      <c r="N1449" s="50" t="s">
        <v>8706</v>
      </c>
      <c r="O1449" s="50"/>
      <c r="P1449" s="113" t="s">
        <v>235</v>
      </c>
      <c r="Q1449" s="113" t="s">
        <v>74</v>
      </c>
      <c r="R1449" s="113" t="s">
        <v>7775</v>
      </c>
      <c r="S1449" s="113"/>
    </row>
    <row r="1450" spans="1:19" x14ac:dyDescent="0.45">
      <c r="A1450" s="113" t="s">
        <v>8744</v>
      </c>
      <c r="B1450" s="112">
        <v>-99</v>
      </c>
      <c r="C1450" s="121" t="s">
        <v>4084</v>
      </c>
      <c r="D1450" s="50"/>
      <c r="E1450" s="113"/>
      <c r="F1450" s="113" t="s">
        <v>8223</v>
      </c>
      <c r="G1450" s="113" t="s">
        <v>4995</v>
      </c>
      <c r="H1450" s="113" t="s">
        <v>4996</v>
      </c>
      <c r="I1450" s="113"/>
      <c r="J1450" s="56" t="s">
        <v>7595</v>
      </c>
      <c r="K1450" s="56"/>
      <c r="L1450" s="121" t="s">
        <v>7575</v>
      </c>
      <c r="M1450" s="144">
        <v>0</v>
      </c>
      <c r="N1450" s="121" t="s">
        <v>8703</v>
      </c>
      <c r="O1450" s="121"/>
      <c r="P1450" s="113" t="s">
        <v>100</v>
      </c>
      <c r="Q1450" s="113" t="s">
        <v>74</v>
      </c>
      <c r="R1450" s="113"/>
      <c r="S1450" s="113"/>
    </row>
    <row r="1451" spans="1:19" x14ac:dyDescent="0.45">
      <c r="A1451" s="113" t="s">
        <v>8744</v>
      </c>
      <c r="B1451" s="112">
        <v>-99</v>
      </c>
      <c r="C1451" s="121" t="s">
        <v>4085</v>
      </c>
      <c r="D1451" s="113" t="s">
        <v>4998</v>
      </c>
      <c r="E1451" s="113"/>
      <c r="F1451" s="111" t="s">
        <v>8224</v>
      </c>
      <c r="G1451" s="113" t="s">
        <v>4997</v>
      </c>
      <c r="H1451" s="113" t="s">
        <v>4998</v>
      </c>
      <c r="I1451" s="113"/>
      <c r="J1451" s="56" t="s">
        <v>7595</v>
      </c>
      <c r="K1451" s="56"/>
      <c r="L1451" s="113" t="s">
        <v>7574</v>
      </c>
      <c r="M1451" s="114">
        <v>0</v>
      </c>
      <c r="N1451" s="113" t="s">
        <v>8703</v>
      </c>
      <c r="O1451" s="113"/>
      <c r="P1451" s="113" t="s">
        <v>100</v>
      </c>
      <c r="Q1451" s="113" t="s">
        <v>74</v>
      </c>
      <c r="R1451" s="113"/>
      <c r="S1451" s="113"/>
    </row>
    <row r="1452" spans="1:19" x14ac:dyDescent="0.45">
      <c r="A1452" s="113" t="s">
        <v>8744</v>
      </c>
      <c r="B1452" s="112">
        <v>-99</v>
      </c>
      <c r="C1452" s="113" t="s">
        <v>4112</v>
      </c>
      <c r="D1452" s="50"/>
      <c r="E1452" s="113"/>
      <c r="F1452" s="113"/>
      <c r="G1452" s="113" t="s">
        <v>5051</v>
      </c>
      <c r="H1452" s="113" t="s">
        <v>5052</v>
      </c>
      <c r="I1452" s="113"/>
      <c r="J1452" s="56" t="s">
        <v>7595</v>
      </c>
      <c r="K1452" s="56"/>
      <c r="L1452" s="50" t="s">
        <v>7574</v>
      </c>
      <c r="M1452" s="162">
        <v>0</v>
      </c>
      <c r="N1452" s="50" t="s">
        <v>8706</v>
      </c>
      <c r="O1452" s="50"/>
      <c r="P1452" s="113" t="s">
        <v>6315</v>
      </c>
      <c r="Q1452" s="113" t="s">
        <v>74</v>
      </c>
      <c r="R1452" s="113" t="s">
        <v>7775</v>
      </c>
      <c r="S1452" s="113"/>
    </row>
    <row r="1453" spans="1:19" x14ac:dyDescent="0.45">
      <c r="A1453" s="113" t="s">
        <v>8744</v>
      </c>
      <c r="B1453" s="112">
        <v>-99</v>
      </c>
      <c r="C1453" s="113" t="s">
        <v>4083</v>
      </c>
      <c r="D1453" s="50" t="s">
        <v>6579</v>
      </c>
      <c r="E1453" s="113"/>
      <c r="F1453" s="113"/>
      <c r="G1453" s="113" t="s">
        <v>4993</v>
      </c>
      <c r="H1453" s="113" t="s">
        <v>4994</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8744</v>
      </c>
      <c r="B1454" s="112">
        <v>-99</v>
      </c>
      <c r="C1454" s="113" t="s">
        <v>4060</v>
      </c>
      <c r="D1454" s="50" t="s">
        <v>6574</v>
      </c>
      <c r="E1454" s="113"/>
      <c r="F1454" s="111" t="s">
        <v>8215</v>
      </c>
      <c r="G1454" s="113" t="s">
        <v>4947</v>
      </c>
      <c r="H1454" s="113" t="s">
        <v>4948</v>
      </c>
      <c r="I1454" s="113"/>
      <c r="J1454" s="56" t="s">
        <v>7595</v>
      </c>
      <c r="K1454" s="56"/>
      <c r="L1454" s="50" t="s">
        <v>7574</v>
      </c>
      <c r="M1454" s="162">
        <v>0</v>
      </c>
      <c r="N1454" s="50" t="s">
        <v>8706</v>
      </c>
      <c r="O1454" s="50"/>
      <c r="P1454" s="113" t="s">
        <v>165</v>
      </c>
      <c r="Q1454" s="113" t="s">
        <v>74</v>
      </c>
      <c r="R1454" s="113" t="s">
        <v>7775</v>
      </c>
      <c r="S1454" s="113"/>
    </row>
    <row r="1455" spans="1:19" x14ac:dyDescent="0.45">
      <c r="A1455" s="113" t="s">
        <v>8744</v>
      </c>
      <c r="B1455" s="112">
        <v>-99</v>
      </c>
      <c r="C1455" s="113" t="s">
        <v>4086</v>
      </c>
      <c r="D1455" s="50" t="s">
        <v>6578</v>
      </c>
      <c r="E1455" s="113"/>
      <c r="F1455" s="113"/>
      <c r="G1455" s="113" t="s">
        <v>4999</v>
      </c>
      <c r="H1455" s="113" t="s">
        <v>5000</v>
      </c>
      <c r="I1455" s="113"/>
      <c r="J1455" s="56" t="s">
        <v>7595</v>
      </c>
      <c r="K1455" s="56"/>
      <c r="L1455" s="113" t="s">
        <v>7574</v>
      </c>
      <c r="M1455" s="114">
        <v>0</v>
      </c>
      <c r="N1455" s="50" t="s">
        <v>8706</v>
      </c>
      <c r="O1455" s="50"/>
      <c r="P1455" s="113" t="s">
        <v>6313</v>
      </c>
      <c r="Q1455" s="113" t="s">
        <v>74</v>
      </c>
      <c r="R1455" s="113" t="s">
        <v>7775</v>
      </c>
      <c r="S1455" s="113"/>
    </row>
    <row r="1456" spans="1:19" x14ac:dyDescent="0.45">
      <c r="A1456" s="113" t="s">
        <v>8744</v>
      </c>
      <c r="B1456" s="112">
        <v>-99</v>
      </c>
      <c r="C1456" s="113" t="s">
        <v>4067</v>
      </c>
      <c r="D1456" s="54" t="s">
        <v>6547</v>
      </c>
      <c r="E1456" s="113"/>
      <c r="F1456" s="113"/>
      <c r="G1456" s="113" t="s">
        <v>4961</v>
      </c>
      <c r="H1456" s="113" t="s">
        <v>4962</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8744</v>
      </c>
      <c r="B1457" s="112">
        <v>-99</v>
      </c>
      <c r="C1457" s="113" t="s">
        <v>4068</v>
      </c>
      <c r="D1457" s="54" t="s">
        <v>6548</v>
      </c>
      <c r="E1457" s="113"/>
      <c r="F1457" s="111" t="s">
        <v>8189</v>
      </c>
      <c r="G1457" s="113" t="s">
        <v>4963</v>
      </c>
      <c r="H1457" s="113" t="s">
        <v>4964</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8744</v>
      </c>
      <c r="B1458" s="112">
        <v>-99</v>
      </c>
      <c r="C1458" s="113" t="s">
        <v>4069</v>
      </c>
      <c r="D1458" s="54" t="s">
        <v>6550</v>
      </c>
      <c r="E1458" s="113"/>
      <c r="F1458" s="111" t="s">
        <v>8190</v>
      </c>
      <c r="G1458" s="113" t="s">
        <v>4965</v>
      </c>
      <c r="H1458" s="113" t="s">
        <v>4966</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8744</v>
      </c>
      <c r="B1459" s="112">
        <v>-99</v>
      </c>
      <c r="C1459" s="113" t="s">
        <v>4070</v>
      </c>
      <c r="D1459" s="54" t="s">
        <v>6551</v>
      </c>
      <c r="E1459" s="113"/>
      <c r="F1459" s="111" t="s">
        <v>8191</v>
      </c>
      <c r="G1459" s="113" t="s">
        <v>4967</v>
      </c>
      <c r="H1459" s="113" t="s">
        <v>4968</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8744</v>
      </c>
      <c r="B1460" s="112">
        <v>-99</v>
      </c>
      <c r="C1460" s="113" t="s">
        <v>4071</v>
      </c>
      <c r="D1460" s="54" t="s">
        <v>6549</v>
      </c>
      <c r="E1460" s="113"/>
      <c r="F1460" s="111" t="s">
        <v>8193</v>
      </c>
      <c r="G1460" s="113" t="s">
        <v>4969</v>
      </c>
      <c r="H1460" s="113" t="s">
        <v>4970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8744</v>
      </c>
      <c r="B1461" s="112">
        <v>-99</v>
      </c>
      <c r="C1461" s="113" t="s">
        <v>4061</v>
      </c>
      <c r="D1461" s="50" t="s">
        <v>6575</v>
      </c>
      <c r="E1461" s="113"/>
      <c r="F1461" s="111" t="s">
        <v>8216</v>
      </c>
      <c r="G1461" s="113" t="s">
        <v>4949</v>
      </c>
      <c r="H1461" s="113" t="s">
        <v>4950</v>
      </c>
      <c r="I1461" s="113"/>
      <c r="J1461" s="56" t="s">
        <v>7595</v>
      </c>
      <c r="K1461" s="56"/>
      <c r="L1461" s="50" t="s">
        <v>7574</v>
      </c>
      <c r="M1461" s="162">
        <v>0</v>
      </c>
      <c r="N1461" s="50" t="s">
        <v>8706</v>
      </c>
      <c r="O1461" s="50"/>
      <c r="P1461" s="113" t="s">
        <v>249</v>
      </c>
      <c r="Q1461" s="113" t="s">
        <v>74</v>
      </c>
      <c r="R1461" s="113" t="s">
        <v>7775</v>
      </c>
      <c r="S1461" s="113"/>
    </row>
    <row r="1462" spans="1:19" x14ac:dyDescent="0.45">
      <c r="A1462" s="113" t="s">
        <v>8744</v>
      </c>
      <c r="B1462" s="112">
        <v>-99</v>
      </c>
      <c r="C1462" s="113" t="s">
        <v>4057</v>
      </c>
      <c r="D1462" s="62" t="s">
        <v>6571</v>
      </c>
      <c r="E1462" s="113"/>
      <c r="F1462" s="111" t="s">
        <v>8212</v>
      </c>
      <c r="G1462" s="113" t="s">
        <v>4941</v>
      </c>
      <c r="H1462" s="113" t="s">
        <v>4942</v>
      </c>
      <c r="I1462" s="113"/>
      <c r="J1462" s="56" t="s">
        <v>7595</v>
      </c>
      <c r="K1462" s="56"/>
      <c r="L1462" s="50" t="s">
        <v>7576</v>
      </c>
      <c r="M1462" s="162">
        <v>0</v>
      </c>
      <c r="N1462" s="50" t="s">
        <v>8706</v>
      </c>
      <c r="O1462" s="50"/>
      <c r="P1462" s="113" t="s">
        <v>3952</v>
      </c>
      <c r="Q1462" s="113" t="s">
        <v>74</v>
      </c>
      <c r="R1462" s="113" t="s">
        <v>7775</v>
      </c>
      <c r="S1462" s="113"/>
    </row>
    <row r="1463" spans="1:19" x14ac:dyDescent="0.45">
      <c r="A1463" s="113" t="s">
        <v>8744</v>
      </c>
      <c r="B1463" s="112">
        <v>-99</v>
      </c>
      <c r="C1463" s="113" t="s">
        <v>4072</v>
      </c>
      <c r="D1463" s="54" t="s">
        <v>4972</v>
      </c>
      <c r="E1463" s="113"/>
      <c r="F1463" s="111" t="s">
        <v>8194</v>
      </c>
      <c r="G1463" s="113" t="s">
        <v>4971</v>
      </c>
      <c r="H1463" s="113" t="s">
        <v>4972</v>
      </c>
      <c r="I1463" s="113"/>
      <c r="J1463" s="56" t="s">
        <v>7595</v>
      </c>
      <c r="K1463" s="56"/>
      <c r="L1463" s="50" t="s">
        <v>7574</v>
      </c>
      <c r="M1463" s="162">
        <v>0</v>
      </c>
      <c r="N1463" s="50" t="s">
        <v>8706</v>
      </c>
      <c r="O1463" s="50"/>
      <c r="P1463" s="113" t="s">
        <v>195</v>
      </c>
      <c r="Q1463" s="113" t="s">
        <v>74</v>
      </c>
      <c r="R1463" s="113" t="s">
        <v>7775</v>
      </c>
      <c r="S1463" s="113"/>
    </row>
    <row r="1464" spans="1:19" x14ac:dyDescent="0.45">
      <c r="A1464" s="113" t="s">
        <v>8744</v>
      </c>
      <c r="B1464" s="93">
        <v>-99</v>
      </c>
      <c r="C1464" s="55" t="s">
        <v>248</v>
      </c>
      <c r="D1464" s="57"/>
      <c r="E1464" s="62"/>
      <c r="F1464" s="55"/>
      <c r="G1464" s="55" t="s">
        <v>571</v>
      </c>
      <c r="H1464" s="55" t="s">
        <v>572</v>
      </c>
      <c r="I1464" s="55" t="s">
        <v>2432</v>
      </c>
      <c r="J1464" s="57" t="s">
        <v>7595</v>
      </c>
      <c r="K1464" s="57"/>
      <c r="L1464" s="50" t="s">
        <v>7574</v>
      </c>
      <c r="M1464" s="162">
        <v>2</v>
      </c>
      <c r="N1464" s="50" t="s">
        <v>8706</v>
      </c>
      <c r="O1464" s="50"/>
      <c r="P1464" s="113" t="s">
        <v>235</v>
      </c>
      <c r="Q1464" s="113" t="s">
        <v>74</v>
      </c>
      <c r="R1464" s="113" t="s">
        <v>7775</v>
      </c>
      <c r="S1464" s="113"/>
    </row>
    <row r="1465" spans="1:19" x14ac:dyDescent="0.45">
      <c r="A1465" s="113" t="s">
        <v>8744</v>
      </c>
      <c r="B1465" s="112">
        <v>-99</v>
      </c>
      <c r="C1465" s="113" t="s">
        <v>4073</v>
      </c>
      <c r="D1465" s="50" t="s">
        <v>6556</v>
      </c>
      <c r="E1465" s="113"/>
      <c r="F1465" s="111" t="s">
        <v>8198</v>
      </c>
      <c r="G1465" s="113" t="s">
        <v>4973</v>
      </c>
      <c r="H1465" s="113" t="s">
        <v>4974</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8744</v>
      </c>
      <c r="B1466" s="112">
        <v>-99</v>
      </c>
      <c r="C1466" s="113" t="s">
        <v>4074</v>
      </c>
      <c r="D1466" s="50" t="s">
        <v>6558</v>
      </c>
      <c r="E1466" s="113"/>
      <c r="F1466" s="111" t="s">
        <v>8200</v>
      </c>
      <c r="G1466" s="113" t="s">
        <v>4975</v>
      </c>
      <c r="H1466" s="113" t="s">
        <v>4976</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8744</v>
      </c>
      <c r="B1467" s="112">
        <v>-99</v>
      </c>
      <c r="C1467" s="113" t="s">
        <v>4075</v>
      </c>
      <c r="D1467" s="50" t="s">
        <v>6559</v>
      </c>
      <c r="E1467" s="113"/>
      <c r="F1467" s="111" t="s">
        <v>8202</v>
      </c>
      <c r="G1467" s="113" t="s">
        <v>4977</v>
      </c>
      <c r="H1467" s="113" t="s">
        <v>4978</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8744</v>
      </c>
      <c r="B1468" s="112">
        <v>-99</v>
      </c>
      <c r="C1468" s="113" t="s">
        <v>4076</v>
      </c>
      <c r="D1468" s="50" t="s">
        <v>6561</v>
      </c>
      <c r="F1468" s="111" t="s">
        <v>8204</v>
      </c>
      <c r="G1468" s="113" t="s">
        <v>4979</v>
      </c>
      <c r="H1468" s="113" t="s">
        <v>4980</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8744</v>
      </c>
      <c r="B1469" s="112">
        <v>-99</v>
      </c>
      <c r="C1469" s="113" t="s">
        <v>4077</v>
      </c>
      <c r="D1469" s="50" t="s">
        <v>6563</v>
      </c>
      <c r="F1469" s="111" t="s">
        <v>8206</v>
      </c>
      <c r="G1469" s="113" t="s">
        <v>4981</v>
      </c>
      <c r="H1469" s="113" t="s">
        <v>4982</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8744</v>
      </c>
      <c r="B1470" s="112">
        <v>-99</v>
      </c>
      <c r="C1470" s="113" t="s">
        <v>4078</v>
      </c>
      <c r="D1470" s="50" t="s">
        <v>6569</v>
      </c>
      <c r="E1470" s="113"/>
      <c r="F1470" s="111" t="s">
        <v>8210</v>
      </c>
      <c r="G1470" s="113" t="s">
        <v>4983</v>
      </c>
      <c r="H1470" s="113" t="s">
        <v>4984</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8744</v>
      </c>
      <c r="B1471" s="112">
        <v>-99</v>
      </c>
      <c r="C1471" s="113" t="s">
        <v>4079</v>
      </c>
      <c r="D1471" s="50" t="s">
        <v>6570</v>
      </c>
      <c r="E1471" s="113"/>
      <c r="F1471" s="111" t="s">
        <v>8211</v>
      </c>
      <c r="G1471" s="113" t="s">
        <v>4985</v>
      </c>
      <c r="H1471" s="113" t="s">
        <v>4986</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8744</v>
      </c>
      <c r="B1472" s="112">
        <v>-99</v>
      </c>
      <c r="C1472" s="113" t="s">
        <v>4050</v>
      </c>
      <c r="D1472" s="50" t="s">
        <v>6557</v>
      </c>
      <c r="E1472" s="113"/>
      <c r="F1472" s="111" t="s">
        <v>8201</v>
      </c>
      <c r="G1472" s="113" t="s">
        <v>4927</v>
      </c>
      <c r="H1472" s="113" t="s">
        <v>4928</v>
      </c>
      <c r="I1472" s="113"/>
      <c r="J1472" s="56" t="s">
        <v>7595</v>
      </c>
      <c r="K1472" s="56"/>
      <c r="L1472" s="50" t="s">
        <v>7574</v>
      </c>
      <c r="M1472" s="162">
        <v>0</v>
      </c>
      <c r="N1472" s="50" t="s">
        <v>8706</v>
      </c>
      <c r="O1472" s="50"/>
      <c r="P1472" s="113" t="s">
        <v>235</v>
      </c>
      <c r="Q1472" s="113" t="s">
        <v>74</v>
      </c>
      <c r="R1472" s="113" t="s">
        <v>7775</v>
      </c>
      <c r="S1472" s="113"/>
    </row>
    <row r="1473" spans="1:19" x14ac:dyDescent="0.45">
      <c r="A1473" s="113" t="s">
        <v>8744</v>
      </c>
      <c r="B1473" s="112">
        <v>-99</v>
      </c>
      <c r="C1473" s="54" t="s">
        <v>245</v>
      </c>
      <c r="D1473" s="50" t="s">
        <v>6555</v>
      </c>
      <c r="E1473" s="50"/>
      <c r="F1473" s="68" t="s">
        <v>8199</v>
      </c>
      <c r="G1473" s="54" t="s">
        <v>565</v>
      </c>
      <c r="H1473" s="54" t="s">
        <v>566</v>
      </c>
      <c r="I1473" s="68" t="s">
        <v>2429</v>
      </c>
      <c r="J1473" s="56" t="s">
        <v>7595</v>
      </c>
      <c r="K1473" s="56"/>
      <c r="L1473" s="50" t="s">
        <v>7574</v>
      </c>
      <c r="M1473" s="162">
        <v>0</v>
      </c>
      <c r="N1473" s="50" t="s">
        <v>8706</v>
      </c>
      <c r="O1473" s="50"/>
      <c r="P1473" s="113" t="s">
        <v>235</v>
      </c>
      <c r="Q1473" s="113" t="s">
        <v>74</v>
      </c>
      <c r="R1473" s="113" t="s">
        <v>7775</v>
      </c>
      <c r="S1473" s="113"/>
    </row>
    <row r="1474" spans="1:19" x14ac:dyDescent="0.45">
      <c r="A1474" s="113" t="s">
        <v>8744</v>
      </c>
      <c r="B1474" s="112">
        <v>-99</v>
      </c>
      <c r="C1474" s="113" t="s">
        <v>4049</v>
      </c>
      <c r="D1474" s="50" t="s">
        <v>6554</v>
      </c>
      <c r="E1474" s="113"/>
      <c r="F1474" s="111" t="s">
        <v>8196</v>
      </c>
      <c r="G1474" s="113" t="s">
        <v>4925</v>
      </c>
      <c r="H1474" s="113" t="s">
        <v>4926</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8744</v>
      </c>
      <c r="B1475" s="112">
        <v>-99</v>
      </c>
      <c r="C1475" s="113" t="s">
        <v>4048</v>
      </c>
      <c r="D1475" s="50" t="s">
        <v>6553</v>
      </c>
      <c r="E1475" s="113"/>
      <c r="F1475" s="111" t="s">
        <v>8197</v>
      </c>
      <c r="G1475" s="113" t="s">
        <v>4923</v>
      </c>
      <c r="H1475" s="113" t="s">
        <v>4924</v>
      </c>
      <c r="I1475" s="113"/>
      <c r="J1475" s="56" t="s">
        <v>7595</v>
      </c>
      <c r="K1475" s="56"/>
      <c r="L1475" s="113" t="s">
        <v>153</v>
      </c>
      <c r="M1475" s="114">
        <v>0</v>
      </c>
      <c r="N1475" s="50" t="s">
        <v>8706</v>
      </c>
      <c r="O1475" s="50"/>
      <c r="P1475" s="113" t="s">
        <v>153</v>
      </c>
      <c r="Q1475" s="113" t="s">
        <v>74</v>
      </c>
      <c r="R1475" s="113" t="s">
        <v>7775</v>
      </c>
      <c r="S1475" s="113"/>
    </row>
    <row r="1476" spans="1:19" x14ac:dyDescent="0.45">
      <c r="A1476" s="113" t="s">
        <v>8744</v>
      </c>
      <c r="B1476" s="114">
        <v>-99</v>
      </c>
      <c r="C1476" s="121" t="s">
        <v>236</v>
      </c>
      <c r="D1476" s="113"/>
      <c r="E1476" s="113"/>
      <c r="F1476" s="113"/>
      <c r="G1476" s="113" t="s">
        <v>550</v>
      </c>
      <c r="H1476" s="113" t="s">
        <v>551</v>
      </c>
      <c r="I1476" s="113"/>
      <c r="J1476" s="56" t="s">
        <v>7595</v>
      </c>
      <c r="K1476" s="56"/>
      <c r="L1476" s="113" t="s">
        <v>91</v>
      </c>
      <c r="M1476" s="114" t="s">
        <v>8702</v>
      </c>
      <c r="N1476" s="113" t="s">
        <v>8704</v>
      </c>
      <c r="O1476" s="113"/>
      <c r="P1476" s="113" t="s">
        <v>91</v>
      </c>
      <c r="Q1476" s="113" t="s">
        <v>74</v>
      </c>
      <c r="R1476" s="113" t="s">
        <v>8710</v>
      </c>
      <c r="S1476" s="113"/>
    </row>
    <row r="1477" spans="1:19" x14ac:dyDescent="0.45">
      <c r="A1477" s="113" t="s">
        <v>8744</v>
      </c>
      <c r="B1477" s="114">
        <v>-1</v>
      </c>
      <c r="C1477" s="113" t="s">
        <v>4044</v>
      </c>
      <c r="D1477" s="50"/>
      <c r="E1477" s="113"/>
      <c r="F1477" s="113"/>
      <c r="G1477" s="113" t="s">
        <v>4918</v>
      </c>
      <c r="H1477" s="113" t="s">
        <v>3951</v>
      </c>
      <c r="I1477" s="113"/>
      <c r="J1477" s="56" t="s">
        <v>7595</v>
      </c>
      <c r="K1477" s="56"/>
      <c r="L1477" s="113" t="s">
        <v>91</v>
      </c>
      <c r="M1477" s="114">
        <v>0</v>
      </c>
      <c r="N1477" s="113" t="s">
        <v>8703</v>
      </c>
      <c r="O1477" s="113"/>
      <c r="P1477" s="113" t="s">
        <v>91</v>
      </c>
      <c r="Q1477" s="113" t="s">
        <v>74</v>
      </c>
      <c r="R1477" s="113"/>
      <c r="S1477" s="113"/>
    </row>
    <row r="1478" spans="1:19" x14ac:dyDescent="0.45">
      <c r="A1478" s="113" t="s">
        <v>8744</v>
      </c>
      <c r="B1478" s="114">
        <v>-1</v>
      </c>
      <c r="C1478" s="113" t="s">
        <v>4032</v>
      </c>
      <c r="D1478" s="50"/>
      <c r="E1478" s="113"/>
      <c r="F1478" s="113"/>
      <c r="G1478" s="113" t="s">
        <v>4898</v>
      </c>
      <c r="H1478" s="113" t="s">
        <v>4899</v>
      </c>
      <c r="I1478" s="113"/>
      <c r="J1478" s="56" t="s">
        <v>7595</v>
      </c>
      <c r="K1478" s="56"/>
      <c r="L1478" s="113" t="s">
        <v>91</v>
      </c>
      <c r="M1478" s="114">
        <v>0</v>
      </c>
      <c r="N1478" s="113" t="s">
        <v>8703</v>
      </c>
      <c r="O1478" s="113"/>
      <c r="P1478" s="113" t="s">
        <v>91</v>
      </c>
      <c r="Q1478" s="113" t="s">
        <v>74</v>
      </c>
      <c r="R1478" s="113"/>
      <c r="S1478" s="113"/>
    </row>
    <row r="1479" spans="1:19" x14ac:dyDescent="0.45">
      <c r="A1479" s="113" t="s">
        <v>8744</v>
      </c>
      <c r="B1479" s="114">
        <v>-1</v>
      </c>
      <c r="C1479" s="113" t="s">
        <v>4042</v>
      </c>
      <c r="D1479" s="113"/>
      <c r="E1479" s="113"/>
      <c r="F1479" s="113"/>
      <c r="G1479" s="113" t="s">
        <v>4916</v>
      </c>
      <c r="H1479" s="113" t="s">
        <v>292</v>
      </c>
      <c r="I1479" s="113"/>
      <c r="J1479" s="56" t="s">
        <v>7595</v>
      </c>
      <c r="K1479" s="56"/>
      <c r="L1479" s="54" t="s">
        <v>7575</v>
      </c>
      <c r="M1479" s="164" t="s">
        <v>8702</v>
      </c>
      <c r="N1479" s="56" t="s">
        <v>8704</v>
      </c>
      <c r="O1479" s="56"/>
      <c r="P1479" s="113" t="s">
        <v>100</v>
      </c>
      <c r="Q1479" s="113" t="s">
        <v>74</v>
      </c>
      <c r="R1479" s="113"/>
      <c r="S1479" s="113"/>
    </row>
    <row r="1480" spans="1:19" x14ac:dyDescent="0.45">
      <c r="A1480" s="113" t="s">
        <v>8744</v>
      </c>
      <c r="B1480" s="114">
        <v>-1</v>
      </c>
      <c r="C1480" s="113" t="s">
        <v>4043</v>
      </c>
      <c r="D1480" s="50"/>
      <c r="E1480" s="113"/>
      <c r="F1480" s="113"/>
      <c r="G1480" s="113" t="s">
        <v>4917</v>
      </c>
      <c r="H1480" s="113" t="s">
        <v>310</v>
      </c>
      <c r="I1480" s="113"/>
      <c r="J1480" s="56" t="s">
        <v>7595</v>
      </c>
      <c r="K1480" s="56"/>
      <c r="L1480" s="113" t="s">
        <v>91</v>
      </c>
      <c r="M1480" s="114">
        <v>0</v>
      </c>
      <c r="N1480" s="113" t="s">
        <v>8703</v>
      </c>
      <c r="O1480" s="113"/>
      <c r="P1480" s="113" t="s">
        <v>91</v>
      </c>
      <c r="Q1480" s="113" t="s">
        <v>74</v>
      </c>
      <c r="R1480" s="113"/>
      <c r="S1480" s="113"/>
    </row>
    <row r="1481" spans="1:19" x14ac:dyDescent="0.45">
      <c r="A1481" s="113" t="s">
        <v>8744</v>
      </c>
      <c r="B1481" s="114">
        <v>-1</v>
      </c>
      <c r="C1481" s="113" t="s">
        <v>3815</v>
      </c>
      <c r="D1481" s="50"/>
      <c r="E1481" s="113"/>
      <c r="F1481" s="113"/>
      <c r="G1481" s="113" t="s">
        <v>4915</v>
      </c>
      <c r="H1481" s="113" t="s">
        <v>3916</v>
      </c>
      <c r="I1481" s="113"/>
      <c r="J1481" s="56" t="s">
        <v>7595</v>
      </c>
      <c r="K1481" s="56"/>
      <c r="L1481" s="113" t="s">
        <v>91</v>
      </c>
      <c r="M1481" s="114">
        <v>0</v>
      </c>
      <c r="N1481" s="113" t="s">
        <v>8703</v>
      </c>
      <c r="O1481" s="113"/>
      <c r="P1481" s="113" t="s">
        <v>91</v>
      </c>
      <c r="Q1481" s="113" t="s">
        <v>74</v>
      </c>
      <c r="R1481" s="113"/>
      <c r="S1481" s="113"/>
    </row>
    <row r="1482" spans="1:19" x14ac:dyDescent="0.45">
      <c r="A1482" s="113" t="s">
        <v>8744</v>
      </c>
      <c r="B1482" s="114">
        <v>-1</v>
      </c>
      <c r="C1482" s="113" t="s">
        <v>106</v>
      </c>
      <c r="D1482" s="113"/>
      <c r="E1482" s="113"/>
      <c r="F1482" s="113"/>
      <c r="G1482" s="113" t="s">
        <v>301</v>
      </c>
      <c r="H1482" s="113" t="s">
        <v>292</v>
      </c>
      <c r="I1482" s="113"/>
      <c r="J1482" s="56" t="s">
        <v>7595</v>
      </c>
      <c r="K1482" s="56"/>
      <c r="L1482" s="54" t="s">
        <v>7575</v>
      </c>
      <c r="M1482" s="164" t="s">
        <v>8702</v>
      </c>
      <c r="N1482" s="56" t="s">
        <v>8704</v>
      </c>
      <c r="O1482" s="56"/>
      <c r="P1482" s="113" t="s">
        <v>100</v>
      </c>
      <c r="Q1482" s="113" t="s">
        <v>74</v>
      </c>
      <c r="R1482" s="113"/>
      <c r="S1482" s="113"/>
    </row>
    <row r="1483" spans="1:19" x14ac:dyDescent="0.45">
      <c r="A1483" s="113" t="s">
        <v>8744</v>
      </c>
      <c r="B1483" s="114">
        <v>-1</v>
      </c>
      <c r="C1483" s="113" t="s">
        <v>107</v>
      </c>
      <c r="D1483" s="50"/>
      <c r="E1483" s="113"/>
      <c r="F1483" s="113"/>
      <c r="G1483" s="113" t="s">
        <v>4761</v>
      </c>
      <c r="H1483" s="113" t="s">
        <v>4762</v>
      </c>
      <c r="I1483" s="113"/>
      <c r="J1483" s="56" t="s">
        <v>7595</v>
      </c>
      <c r="K1483" s="56"/>
      <c r="L1483" s="113" t="s">
        <v>91</v>
      </c>
      <c r="M1483" s="114">
        <v>0</v>
      </c>
      <c r="N1483" s="113" t="s">
        <v>8703</v>
      </c>
      <c r="O1483" s="113"/>
      <c r="P1483" s="113" t="s">
        <v>91</v>
      </c>
      <c r="Q1483" s="113" t="s">
        <v>74</v>
      </c>
      <c r="R1483" s="113"/>
      <c r="S1483" s="113"/>
    </row>
    <row r="1484" spans="1:19" x14ac:dyDescent="0.45">
      <c r="A1484" s="113" t="s">
        <v>8744</v>
      </c>
      <c r="B1484" s="114">
        <v>-1</v>
      </c>
      <c r="C1484" s="113" t="s">
        <v>109</v>
      </c>
      <c r="D1484" s="50"/>
      <c r="E1484" s="113"/>
      <c r="F1484" s="113"/>
      <c r="G1484" s="113" t="s">
        <v>306</v>
      </c>
      <c r="H1484" s="113" t="s">
        <v>307</v>
      </c>
      <c r="I1484" s="113"/>
      <c r="J1484" s="56" t="s">
        <v>7595</v>
      </c>
      <c r="K1484" s="56"/>
      <c r="L1484" s="113" t="s">
        <v>91</v>
      </c>
      <c r="M1484" s="114">
        <v>0</v>
      </c>
      <c r="N1484" s="113" t="s">
        <v>8703</v>
      </c>
      <c r="O1484" s="113"/>
      <c r="P1484" s="113" t="s">
        <v>92</v>
      </c>
      <c r="Q1484" s="113" t="s">
        <v>74</v>
      </c>
      <c r="R1484" s="113"/>
      <c r="S1484" s="113"/>
    </row>
    <row r="1485" spans="1:19" x14ac:dyDescent="0.45">
      <c r="A1485" s="113" t="s">
        <v>8744</v>
      </c>
      <c r="B1485" s="114">
        <v>-1</v>
      </c>
      <c r="C1485" s="113" t="s">
        <v>108</v>
      </c>
      <c r="D1485" s="50"/>
      <c r="E1485" s="113"/>
      <c r="F1485" s="113"/>
      <c r="G1485" s="113" t="s">
        <v>304</v>
      </c>
      <c r="H1485" s="113" t="s">
        <v>305</v>
      </c>
      <c r="I1485" s="113"/>
      <c r="J1485" s="56" t="s">
        <v>7595</v>
      </c>
      <c r="K1485" s="56"/>
      <c r="L1485" s="113" t="s">
        <v>91</v>
      </c>
      <c r="M1485" s="114">
        <v>0</v>
      </c>
      <c r="N1485" s="113" t="s">
        <v>8703</v>
      </c>
      <c r="O1485" s="113"/>
      <c r="P1485" s="113" t="s">
        <v>92</v>
      </c>
      <c r="Q1485" s="113" t="s">
        <v>74</v>
      </c>
      <c r="R1485" s="113"/>
      <c r="S1485" s="113"/>
    </row>
    <row r="1486" spans="1:19" x14ac:dyDescent="0.45">
      <c r="A1486" s="113" t="s">
        <v>8744</v>
      </c>
      <c r="B1486" s="114">
        <v>-1</v>
      </c>
      <c r="C1486" s="113" t="s">
        <v>3813</v>
      </c>
      <c r="D1486" s="50"/>
      <c r="E1486" s="113"/>
      <c r="F1486" s="113"/>
      <c r="G1486" s="113" t="s">
        <v>4914</v>
      </c>
      <c r="H1486" s="113" t="s">
        <v>3911</v>
      </c>
      <c r="I1486" s="113"/>
      <c r="J1486" s="56" t="s">
        <v>7595</v>
      </c>
      <c r="K1486" s="56"/>
      <c r="L1486" s="113" t="s">
        <v>91</v>
      </c>
      <c r="M1486" s="114">
        <v>0</v>
      </c>
      <c r="N1486" s="113" t="s">
        <v>8703</v>
      </c>
      <c r="O1486" s="113"/>
      <c r="P1486" s="113" t="s">
        <v>91</v>
      </c>
      <c r="Q1486" s="113" t="s">
        <v>74</v>
      </c>
      <c r="R1486" s="113"/>
      <c r="S1486" s="113"/>
    </row>
    <row r="1487" spans="1:19" x14ac:dyDescent="0.45">
      <c r="A1487" s="113" t="s">
        <v>8744</v>
      </c>
      <c r="B1487" s="114">
        <v>-1</v>
      </c>
      <c r="C1487" s="113" t="s">
        <v>103</v>
      </c>
      <c r="D1487" s="50"/>
      <c r="E1487" s="113"/>
      <c r="F1487" s="113"/>
      <c r="G1487" s="113" t="s">
        <v>295</v>
      </c>
      <c r="H1487" s="113" t="s">
        <v>296</v>
      </c>
      <c r="I1487" s="113"/>
      <c r="J1487" s="56" t="s">
        <v>7595</v>
      </c>
      <c r="K1487" s="56"/>
      <c r="L1487" s="113" t="s">
        <v>91</v>
      </c>
      <c r="M1487" s="114">
        <v>0</v>
      </c>
      <c r="N1487" s="113" t="s">
        <v>8703</v>
      </c>
      <c r="O1487" s="113"/>
      <c r="P1487" s="113" t="s">
        <v>91</v>
      </c>
      <c r="Q1487" s="113" t="s">
        <v>74</v>
      </c>
      <c r="R1487" s="113"/>
      <c r="S1487" s="113"/>
    </row>
    <row r="1488" spans="1:19" x14ac:dyDescent="0.45">
      <c r="A1488" s="113" t="s">
        <v>8744</v>
      </c>
      <c r="B1488" s="114">
        <v>-1</v>
      </c>
      <c r="C1488" s="113" t="s">
        <v>102</v>
      </c>
      <c r="D1488" s="50"/>
      <c r="E1488" s="113"/>
      <c r="F1488" s="113"/>
      <c r="G1488" s="113" t="s">
        <v>293</v>
      </c>
      <c r="H1488" s="113" t="s">
        <v>294</v>
      </c>
      <c r="I1488" s="113"/>
      <c r="J1488" s="56" t="s">
        <v>7595</v>
      </c>
      <c r="K1488" s="56"/>
      <c r="L1488" s="113" t="s">
        <v>91</v>
      </c>
      <c r="M1488" s="114">
        <v>0</v>
      </c>
      <c r="N1488" s="113" t="s">
        <v>8703</v>
      </c>
      <c r="O1488" s="113"/>
      <c r="P1488" s="113" t="s">
        <v>91</v>
      </c>
      <c r="Q1488" s="113" t="s">
        <v>74</v>
      </c>
      <c r="R1488" s="113"/>
      <c r="S1488" s="113"/>
    </row>
    <row r="1489" spans="1:19" x14ac:dyDescent="0.45">
      <c r="A1489" s="113" t="s">
        <v>8744</v>
      </c>
      <c r="B1489" s="114">
        <v>-1</v>
      </c>
      <c r="C1489" s="113" t="s">
        <v>104</v>
      </c>
      <c r="D1489" s="50"/>
      <c r="E1489" s="113"/>
      <c r="F1489" s="113"/>
      <c r="G1489" s="113" t="s">
        <v>297</v>
      </c>
      <c r="H1489" s="113" t="s">
        <v>298</v>
      </c>
      <c r="I1489" s="113"/>
      <c r="J1489" s="56" t="s">
        <v>7595</v>
      </c>
      <c r="K1489" s="56"/>
      <c r="L1489" s="113" t="s">
        <v>91</v>
      </c>
      <c r="M1489" s="114">
        <v>0</v>
      </c>
      <c r="N1489" s="113" t="s">
        <v>8703</v>
      </c>
      <c r="O1489" s="113"/>
      <c r="P1489" s="113" t="s">
        <v>91</v>
      </c>
      <c r="Q1489" s="113" t="s">
        <v>74</v>
      </c>
      <c r="R1489" s="113"/>
      <c r="S1489" s="113"/>
    </row>
    <row r="1490" spans="1:19" x14ac:dyDescent="0.45">
      <c r="A1490" s="113" t="s">
        <v>8744</v>
      </c>
      <c r="B1490" s="114">
        <v>-1</v>
      </c>
      <c r="C1490" s="113" t="s">
        <v>105</v>
      </c>
      <c r="D1490" s="50"/>
      <c r="E1490" s="113"/>
      <c r="F1490" s="113"/>
      <c r="G1490" s="113" t="s">
        <v>299</v>
      </c>
      <c r="H1490" s="113" t="s">
        <v>4756</v>
      </c>
      <c r="I1490" s="113"/>
      <c r="J1490" s="56" t="s">
        <v>7595</v>
      </c>
      <c r="K1490" s="56"/>
      <c r="L1490" s="113" t="s">
        <v>91</v>
      </c>
      <c r="M1490" s="114">
        <v>0</v>
      </c>
      <c r="N1490" s="113" t="s">
        <v>8703</v>
      </c>
      <c r="O1490" s="113"/>
      <c r="P1490" s="113" t="s">
        <v>92</v>
      </c>
      <c r="Q1490" s="113" t="s">
        <v>74</v>
      </c>
      <c r="R1490" s="113"/>
      <c r="S1490" s="113"/>
    </row>
    <row r="1491" spans="1:19" x14ac:dyDescent="0.45">
      <c r="A1491" s="113" t="s">
        <v>8744</v>
      </c>
      <c r="B1491" s="114">
        <v>-1</v>
      </c>
      <c r="C1491" s="121" t="s">
        <v>8745</v>
      </c>
      <c r="D1491" s="50"/>
      <c r="E1491" s="158"/>
      <c r="F1491" s="113"/>
      <c r="G1491" s="113" t="s">
        <v>4908</v>
      </c>
      <c r="H1491" s="113" t="s">
        <v>4909</v>
      </c>
      <c r="I1491" s="113"/>
      <c r="J1491" s="56" t="s">
        <v>7595</v>
      </c>
      <c r="K1491" s="56"/>
      <c r="L1491" s="113" t="s">
        <v>91</v>
      </c>
      <c r="M1491" s="114">
        <v>0</v>
      </c>
      <c r="N1491" s="113" t="s">
        <v>8703</v>
      </c>
      <c r="O1491" s="113"/>
      <c r="P1491" s="113" t="s">
        <v>91</v>
      </c>
      <c r="Q1491" s="113" t="s">
        <v>74</v>
      </c>
      <c r="R1491" s="113" t="s">
        <v>8746</v>
      </c>
      <c r="S1491" s="113"/>
    </row>
    <row r="1492" spans="1:19" x14ac:dyDescent="0.45">
      <c r="A1492" s="113" t="s">
        <v>8744</v>
      </c>
      <c r="B1492" s="144">
        <v>1</v>
      </c>
      <c r="C1492" s="121" t="s">
        <v>4045</v>
      </c>
      <c r="D1492" s="55" t="s">
        <v>6524</v>
      </c>
      <c r="E1492" s="121" t="s">
        <v>8657</v>
      </c>
      <c r="F1492" s="121"/>
      <c r="G1492" s="121" t="s">
        <v>4919</v>
      </c>
      <c r="H1492" s="121" t="s">
        <v>4920</v>
      </c>
      <c r="I1492" s="121"/>
      <c r="J1492" s="57" t="s">
        <v>7595</v>
      </c>
      <c r="K1492" s="57"/>
      <c r="L1492" s="121" t="s">
        <v>7575</v>
      </c>
      <c r="M1492" s="144" t="s">
        <v>8702</v>
      </c>
      <c r="N1492" s="121" t="s">
        <v>8704</v>
      </c>
      <c r="O1492" s="121" t="s">
        <v>8707</v>
      </c>
      <c r="P1492" s="121" t="s">
        <v>100</v>
      </c>
      <c r="Q1492" s="121" t="s">
        <v>74</v>
      </c>
      <c r="R1492" s="121"/>
      <c r="S1492" s="121"/>
    </row>
    <row r="1493" spans="1:19" x14ac:dyDescent="0.45">
      <c r="A1493" s="113" t="s">
        <v>8744</v>
      </c>
      <c r="B1493" s="112">
        <v>1</v>
      </c>
      <c r="C1493" s="121" t="s">
        <v>4045</v>
      </c>
      <c r="D1493" s="121"/>
      <c r="E1493" s="121" t="s">
        <v>8657</v>
      </c>
      <c r="F1493" s="111" t="s">
        <v>8228</v>
      </c>
      <c r="G1493" s="113" t="s">
        <v>4919</v>
      </c>
      <c r="H1493" s="113" t="s">
        <v>4920</v>
      </c>
      <c r="I1493" s="113"/>
      <c r="J1493" s="56" t="s">
        <v>7595</v>
      </c>
      <c r="K1493" s="56"/>
      <c r="L1493" s="113" t="s">
        <v>7575</v>
      </c>
      <c r="M1493" s="114" t="s">
        <v>8702</v>
      </c>
      <c r="N1493" s="113" t="s">
        <v>8704</v>
      </c>
      <c r="O1493" s="113" t="s">
        <v>8707</v>
      </c>
      <c r="P1493" s="113" t="s">
        <v>100</v>
      </c>
      <c r="Q1493" s="113" t="s">
        <v>74</v>
      </c>
      <c r="R1493" s="113" t="s">
        <v>8710</v>
      </c>
      <c r="S1493" s="113"/>
    </row>
    <row r="1494" spans="1:19" x14ac:dyDescent="0.45">
      <c r="A1494" s="113" t="s">
        <v>8744</v>
      </c>
      <c r="B1494" s="112">
        <v>2</v>
      </c>
      <c r="C1494" s="121" t="s">
        <v>4046</v>
      </c>
      <c r="D1494" s="62" t="s">
        <v>8662</v>
      </c>
      <c r="E1494" s="50" t="s">
        <v>8661</v>
      </c>
      <c r="F1494" s="113"/>
      <c r="G1494" s="113" t="s">
        <v>550</v>
      </c>
      <c r="H1494" s="113" t="s">
        <v>551</v>
      </c>
      <c r="I1494" s="113"/>
      <c r="J1494" s="56" t="s">
        <v>7595</v>
      </c>
      <c r="K1494" s="56"/>
      <c r="L1494" s="113" t="s">
        <v>91</v>
      </c>
      <c r="M1494" s="114" t="s">
        <v>8702</v>
      </c>
      <c r="N1494" s="113" t="s">
        <v>8704</v>
      </c>
      <c r="O1494" s="113" t="s">
        <v>8707</v>
      </c>
      <c r="P1494" s="113" t="s">
        <v>91</v>
      </c>
      <c r="Q1494" s="113" t="s">
        <v>74</v>
      </c>
      <c r="R1494" s="113"/>
      <c r="S1494" s="113"/>
    </row>
    <row r="1495" spans="1:19" x14ac:dyDescent="0.45">
      <c r="A1495" s="113" t="s">
        <v>8744</v>
      </c>
      <c r="B1495" s="112">
        <v>2</v>
      </c>
      <c r="C1495" s="113" t="s">
        <v>236</v>
      </c>
      <c r="D1495" s="50" t="s">
        <v>1939</v>
      </c>
      <c r="E1495" s="50" t="s">
        <v>8629</v>
      </c>
      <c r="F1495" s="68" t="s">
        <v>7900</v>
      </c>
      <c r="G1495" s="54" t="s">
        <v>550</v>
      </c>
      <c r="H1495" s="54" t="s">
        <v>551</v>
      </c>
      <c r="I1495" s="68" t="s">
        <v>2423</v>
      </c>
      <c r="J1495" s="56" t="s">
        <v>7595</v>
      </c>
      <c r="K1495" s="56"/>
      <c r="L1495" s="121" t="s">
        <v>91</v>
      </c>
      <c r="M1495" s="144" t="s">
        <v>8702</v>
      </c>
      <c r="N1495" s="121" t="s">
        <v>8704</v>
      </c>
      <c r="O1495" s="121" t="s">
        <v>8707</v>
      </c>
      <c r="P1495" s="113" t="s">
        <v>100</v>
      </c>
      <c r="Q1495" s="113" t="s">
        <v>74</v>
      </c>
      <c r="R1495" s="113" t="s">
        <v>7590</v>
      </c>
      <c r="S1495" s="113"/>
    </row>
    <row r="1496" spans="1:19" x14ac:dyDescent="0.45">
      <c r="A1496" s="113" t="s">
        <v>8744</v>
      </c>
      <c r="B1496" s="112">
        <v>3</v>
      </c>
      <c r="C1496" s="113" t="s">
        <v>237</v>
      </c>
      <c r="D1496" s="56" t="s">
        <v>553</v>
      </c>
      <c r="E1496" s="50" t="s">
        <v>8663</v>
      </c>
      <c r="F1496" s="68" t="s">
        <v>2242</v>
      </c>
      <c r="G1496" s="54" t="s">
        <v>552</v>
      </c>
      <c r="H1496" s="54" t="s">
        <v>553</v>
      </c>
      <c r="I1496" s="68" t="s">
        <v>2424</v>
      </c>
      <c r="J1496" s="56" t="s">
        <v>7595</v>
      </c>
      <c r="K1496" s="56"/>
      <c r="L1496" s="113" t="s">
        <v>91</v>
      </c>
      <c r="M1496" s="114" t="s">
        <v>8702</v>
      </c>
      <c r="N1496" s="113" t="s">
        <v>8703</v>
      </c>
      <c r="O1496" s="113" t="s">
        <v>8707</v>
      </c>
      <c r="P1496" s="113" t="s">
        <v>91</v>
      </c>
      <c r="Q1496" s="113" t="s">
        <v>74</v>
      </c>
      <c r="R1496" s="113"/>
      <c r="S1496" s="113"/>
    </row>
    <row r="1497" spans="1:19" x14ac:dyDescent="0.45">
      <c r="A1497" s="113" t="s">
        <v>8744</v>
      </c>
      <c r="B1497" s="112">
        <v>4</v>
      </c>
      <c r="C1497" s="113" t="s">
        <v>238</v>
      </c>
      <c r="D1497" s="56" t="s">
        <v>1940</v>
      </c>
      <c r="E1497" s="50" t="s">
        <v>8664</v>
      </c>
      <c r="F1497" s="68" t="s">
        <v>2243</v>
      </c>
      <c r="G1497" s="54" t="s">
        <v>554</v>
      </c>
      <c r="H1497" s="54" t="s">
        <v>555</v>
      </c>
      <c r="I1497" s="68" t="s">
        <v>2425</v>
      </c>
      <c r="J1497" s="56" t="s">
        <v>7595</v>
      </c>
      <c r="K1497" s="56"/>
      <c r="L1497" s="113" t="s">
        <v>91</v>
      </c>
      <c r="M1497" s="114">
        <v>0</v>
      </c>
      <c r="N1497" s="113" t="s">
        <v>8703</v>
      </c>
      <c r="O1497" s="113" t="s">
        <v>8708</v>
      </c>
      <c r="P1497" s="113" t="s">
        <v>91</v>
      </c>
      <c r="Q1497" s="113" t="s">
        <v>74</v>
      </c>
      <c r="R1497" s="113"/>
      <c r="S1497" s="113"/>
    </row>
    <row r="1498" spans="1:19" x14ac:dyDescent="0.45">
      <c r="A1498" s="113" t="s">
        <v>8744</v>
      </c>
      <c r="B1498" s="112">
        <v>5</v>
      </c>
      <c r="C1498" s="113" t="s">
        <v>239</v>
      </c>
      <c r="D1498" s="56" t="s">
        <v>1932</v>
      </c>
      <c r="E1498" s="50" t="s">
        <v>8665</v>
      </c>
      <c r="F1498" s="68" t="s">
        <v>2162</v>
      </c>
      <c r="G1498" s="54" t="s">
        <v>556</v>
      </c>
      <c r="H1498" s="54" t="s">
        <v>497</v>
      </c>
      <c r="I1498" s="68" t="s">
        <v>2400</v>
      </c>
      <c r="J1498" s="56" t="s">
        <v>7595</v>
      </c>
      <c r="K1498" s="56"/>
      <c r="L1498" s="113" t="s">
        <v>91</v>
      </c>
      <c r="M1498" s="114">
        <v>0</v>
      </c>
      <c r="N1498" s="113" t="s">
        <v>8703</v>
      </c>
      <c r="O1498" s="113" t="s">
        <v>8708</v>
      </c>
      <c r="P1498" s="113" t="s">
        <v>91</v>
      </c>
      <c r="Q1498" s="113" t="s">
        <v>74</v>
      </c>
      <c r="R1498" s="113"/>
      <c r="S1498" s="113"/>
    </row>
    <row r="1499" spans="1:19" x14ac:dyDescent="0.45">
      <c r="A1499" s="113" t="s">
        <v>8744</v>
      </c>
      <c r="B1499" s="112">
        <v>6</v>
      </c>
      <c r="C1499" s="113" t="s">
        <v>240</v>
      </c>
      <c r="D1499" s="56" t="s">
        <v>7926</v>
      </c>
      <c r="E1499" s="50" t="s">
        <v>8667</v>
      </c>
      <c r="F1499" s="68" t="s">
        <v>8192</v>
      </c>
      <c r="G1499" s="54" t="s">
        <v>557</v>
      </c>
      <c r="H1499" s="54" t="s">
        <v>499</v>
      </c>
      <c r="I1499" s="68" t="s">
        <v>2401</v>
      </c>
      <c r="J1499" s="56" t="s">
        <v>7595</v>
      </c>
      <c r="K1499" s="56"/>
      <c r="L1499" s="113" t="s">
        <v>91</v>
      </c>
      <c r="M1499" s="114">
        <v>0</v>
      </c>
      <c r="N1499" s="113" t="s">
        <v>8703</v>
      </c>
      <c r="O1499" s="113" t="s">
        <v>8708</v>
      </c>
      <c r="P1499" s="113" t="s">
        <v>91</v>
      </c>
      <c r="Q1499" s="113" t="s">
        <v>74</v>
      </c>
      <c r="R1499" s="113"/>
      <c r="S1499" s="113"/>
    </row>
    <row r="1500" spans="1:19" x14ac:dyDescent="0.45">
      <c r="A1500" s="113" t="s">
        <v>8744</v>
      </c>
      <c r="B1500" s="112">
        <v>7</v>
      </c>
      <c r="C1500" s="113" t="s">
        <v>241</v>
      </c>
      <c r="D1500" s="56" t="s">
        <v>1941</v>
      </c>
      <c r="E1500" s="50" t="s">
        <v>8666</v>
      </c>
      <c r="F1500" s="68" t="s">
        <v>2163</v>
      </c>
      <c r="G1500" s="54" t="s">
        <v>558</v>
      </c>
      <c r="H1500" s="54" t="s">
        <v>501</v>
      </c>
      <c r="I1500" s="68" t="s">
        <v>2402</v>
      </c>
      <c r="J1500" s="56" t="s">
        <v>7595</v>
      </c>
      <c r="K1500" s="56"/>
      <c r="L1500" s="113" t="s">
        <v>91</v>
      </c>
      <c r="M1500" s="114">
        <v>0</v>
      </c>
      <c r="N1500" s="113" t="s">
        <v>8703</v>
      </c>
      <c r="O1500" s="113" t="s">
        <v>8708</v>
      </c>
      <c r="P1500" s="113" t="s">
        <v>91</v>
      </c>
      <c r="Q1500" s="113" t="s">
        <v>74</v>
      </c>
      <c r="R1500" s="113"/>
      <c r="S1500" s="113"/>
    </row>
    <row r="1501" spans="1:19" x14ac:dyDescent="0.45">
      <c r="A1501" s="113" t="s">
        <v>8744</v>
      </c>
      <c r="B1501" s="112">
        <v>8</v>
      </c>
      <c r="C1501" s="113" t="s">
        <v>242</v>
      </c>
      <c r="D1501" s="56" t="s">
        <v>8748</v>
      </c>
      <c r="E1501" s="56" t="s">
        <v>8668</v>
      </c>
      <c r="F1501" s="68" t="s">
        <v>2280</v>
      </c>
      <c r="G1501" s="54" t="s">
        <v>559</v>
      </c>
      <c r="H1501" s="54" t="s">
        <v>560</v>
      </c>
      <c r="I1501" s="68" t="s">
        <v>2426</v>
      </c>
      <c r="J1501" s="56" t="s">
        <v>7595</v>
      </c>
      <c r="K1501" s="56"/>
      <c r="L1501" s="50" t="s">
        <v>7574</v>
      </c>
      <c r="M1501" s="162">
        <v>0</v>
      </c>
      <c r="N1501" s="50" t="s">
        <v>8703</v>
      </c>
      <c r="O1501" s="50" t="s">
        <v>8708</v>
      </c>
      <c r="P1501" s="113" t="s">
        <v>138</v>
      </c>
      <c r="Q1501" s="113" t="s">
        <v>74</v>
      </c>
      <c r="R1501" s="113"/>
      <c r="S1501" s="113"/>
    </row>
    <row r="1502" spans="1:19" x14ac:dyDescent="0.45">
      <c r="A1502" s="113" t="s">
        <v>8744</v>
      </c>
      <c r="B1502" s="112">
        <v>9</v>
      </c>
      <c r="C1502" s="113" t="s">
        <v>243</v>
      </c>
      <c r="D1502" s="56" t="s">
        <v>8749</v>
      </c>
      <c r="E1502" s="56" t="s">
        <v>8669</v>
      </c>
      <c r="F1502" s="68" t="s">
        <v>2281</v>
      </c>
      <c r="G1502" s="54" t="s">
        <v>561</v>
      </c>
      <c r="H1502" s="54" t="s">
        <v>562</v>
      </c>
      <c r="I1502" s="68" t="s">
        <v>2427</v>
      </c>
      <c r="J1502" s="56" t="s">
        <v>7595</v>
      </c>
      <c r="K1502" s="56"/>
      <c r="L1502" s="50" t="s">
        <v>7574</v>
      </c>
      <c r="M1502" s="162">
        <v>0</v>
      </c>
      <c r="N1502" s="50" t="s">
        <v>8703</v>
      </c>
      <c r="O1502" s="50" t="s">
        <v>8708</v>
      </c>
      <c r="P1502" s="113" t="s">
        <v>138</v>
      </c>
      <c r="Q1502" s="113" t="s">
        <v>74</v>
      </c>
      <c r="R1502" s="113"/>
      <c r="S1502" s="113"/>
    </row>
    <row r="1503" spans="1:19" x14ac:dyDescent="0.45">
      <c r="A1503" s="113" t="s">
        <v>8744</v>
      </c>
      <c r="B1503" s="112">
        <v>10</v>
      </c>
      <c r="C1503" s="113" t="s">
        <v>244</v>
      </c>
      <c r="D1503" s="56" t="s">
        <v>1937</v>
      </c>
      <c r="E1503" s="56" t="s">
        <v>8670</v>
      </c>
      <c r="F1503" s="68" t="s">
        <v>2282</v>
      </c>
      <c r="G1503" s="54" t="s">
        <v>563</v>
      </c>
      <c r="H1503" s="54" t="s">
        <v>564</v>
      </c>
      <c r="I1503" s="68" t="s">
        <v>2428</v>
      </c>
      <c r="J1503" s="56" t="s">
        <v>7595</v>
      </c>
      <c r="K1503" s="56"/>
      <c r="L1503" s="50" t="s">
        <v>7574</v>
      </c>
      <c r="M1503" s="162">
        <v>0</v>
      </c>
      <c r="N1503" s="50" t="s">
        <v>8703</v>
      </c>
      <c r="O1503" s="50" t="s">
        <v>8708</v>
      </c>
      <c r="P1503" s="113" t="s">
        <v>139</v>
      </c>
      <c r="Q1503" s="113" t="s">
        <v>74</v>
      </c>
      <c r="R1503" s="113"/>
      <c r="S1503" s="113"/>
    </row>
    <row r="1504" spans="1:19" x14ac:dyDescent="0.45">
      <c r="A1504" s="113" t="s">
        <v>8744</v>
      </c>
      <c r="B1504" s="112">
        <v>11</v>
      </c>
      <c r="C1504" s="113" t="s">
        <v>4047</v>
      </c>
      <c r="D1504" s="50" t="s">
        <v>6552</v>
      </c>
      <c r="E1504" s="113" t="s">
        <v>8195</v>
      </c>
      <c r="F1504" s="111" t="s">
        <v>8195</v>
      </c>
      <c r="G1504" s="113" t="s">
        <v>4921</v>
      </c>
      <c r="H1504" s="113" t="s">
        <v>4922</v>
      </c>
      <c r="I1504" s="113"/>
      <c r="J1504" s="56" t="s">
        <v>7595</v>
      </c>
      <c r="K1504" s="56"/>
      <c r="L1504" s="113" t="s">
        <v>91</v>
      </c>
      <c r="M1504" s="114">
        <v>0</v>
      </c>
      <c r="N1504" s="113" t="s">
        <v>8703</v>
      </c>
      <c r="O1504" s="113" t="s">
        <v>8708</v>
      </c>
      <c r="P1504" s="113" t="s">
        <v>91</v>
      </c>
      <c r="Q1504" s="113" t="s">
        <v>74</v>
      </c>
      <c r="R1504" s="113"/>
      <c r="S1504" s="113"/>
    </row>
    <row r="1505" spans="1:19" x14ac:dyDescent="0.45">
      <c r="A1505" s="113" t="s">
        <v>8744</v>
      </c>
      <c r="B1505" s="112">
        <v>12</v>
      </c>
      <c r="C1505" s="113" t="s">
        <v>246</v>
      </c>
      <c r="D1505" s="56" t="s">
        <v>6560</v>
      </c>
      <c r="E1505" s="50" t="s">
        <v>8671</v>
      </c>
      <c r="F1505" s="68" t="s">
        <v>2250</v>
      </c>
      <c r="G1505" s="54" t="s">
        <v>567</v>
      </c>
      <c r="H1505" s="54" t="s">
        <v>568</v>
      </c>
      <c r="I1505" s="68" t="s">
        <v>2430</v>
      </c>
      <c r="J1505" s="56" t="s">
        <v>7595</v>
      </c>
      <c r="K1505" s="56"/>
      <c r="L1505" s="50" t="s">
        <v>7574</v>
      </c>
      <c r="M1505" s="162">
        <v>0</v>
      </c>
      <c r="N1505" s="50" t="s">
        <v>8703</v>
      </c>
      <c r="O1505" s="50" t="s">
        <v>8708</v>
      </c>
      <c r="P1505" s="113" t="s">
        <v>139</v>
      </c>
      <c r="Q1505" s="113" t="s">
        <v>74</v>
      </c>
      <c r="R1505" s="113"/>
      <c r="S1505" s="113"/>
    </row>
    <row r="1506" spans="1:19" x14ac:dyDescent="0.45">
      <c r="A1506" s="113" t="s">
        <v>8744</v>
      </c>
      <c r="B1506" s="112">
        <v>13</v>
      </c>
      <c r="C1506" s="113" t="s">
        <v>247</v>
      </c>
      <c r="D1506" s="56" t="s">
        <v>6454</v>
      </c>
      <c r="E1506" s="50" t="s">
        <v>8672</v>
      </c>
      <c r="F1506" s="111" t="s">
        <v>8203</v>
      </c>
      <c r="G1506" s="54" t="s">
        <v>569</v>
      </c>
      <c r="H1506" s="54" t="s">
        <v>570</v>
      </c>
      <c r="I1506" s="68" t="s">
        <v>2431</v>
      </c>
      <c r="J1506" s="56" t="s">
        <v>7595</v>
      </c>
      <c r="K1506" s="56"/>
      <c r="L1506" s="50" t="s">
        <v>7574</v>
      </c>
      <c r="M1506" s="162">
        <v>0</v>
      </c>
      <c r="N1506" s="50" t="s">
        <v>8703</v>
      </c>
      <c r="O1506" s="50" t="s">
        <v>8708</v>
      </c>
      <c r="P1506" s="113" t="s">
        <v>139</v>
      </c>
      <c r="Q1506" s="113" t="s">
        <v>74</v>
      </c>
      <c r="R1506" s="113"/>
      <c r="S1506" s="113"/>
    </row>
    <row r="1507" spans="1:19" x14ac:dyDescent="0.45">
      <c r="A1507" s="113" t="s">
        <v>8744</v>
      </c>
      <c r="B1507" s="112">
        <v>14</v>
      </c>
      <c r="C1507" s="113" t="s">
        <v>4051</v>
      </c>
      <c r="D1507" s="62" t="s">
        <v>6562</v>
      </c>
      <c r="E1507" s="50" t="s">
        <v>8673</v>
      </c>
      <c r="F1507" s="111" t="s">
        <v>8205</v>
      </c>
      <c r="G1507" s="113" t="s">
        <v>4929</v>
      </c>
      <c r="H1507" s="113" t="s">
        <v>4930</v>
      </c>
      <c r="I1507" s="113"/>
      <c r="J1507" s="56" t="s">
        <v>7595</v>
      </c>
      <c r="K1507" s="56"/>
      <c r="L1507" s="50" t="s">
        <v>7574</v>
      </c>
      <c r="M1507" s="162">
        <v>2</v>
      </c>
      <c r="N1507" s="50" t="s">
        <v>8703</v>
      </c>
      <c r="O1507" s="50" t="s">
        <v>8708</v>
      </c>
      <c r="P1507" s="113" t="s">
        <v>139</v>
      </c>
      <c r="Q1507" s="113" t="s">
        <v>74</v>
      </c>
      <c r="R1507" s="113"/>
      <c r="S1507" s="113"/>
    </row>
    <row r="1508" spans="1:19" x14ac:dyDescent="0.45">
      <c r="A1508" s="113" t="s">
        <v>8744</v>
      </c>
      <c r="B1508" s="114">
        <v>15</v>
      </c>
      <c r="C1508" s="113" t="s">
        <v>2628</v>
      </c>
      <c r="D1508" s="50"/>
      <c r="E1508" s="113"/>
      <c r="F1508" s="113"/>
      <c r="G1508" s="113" t="s">
        <v>4895</v>
      </c>
      <c r="H1508" s="113" t="s">
        <v>2832</v>
      </c>
      <c r="I1508" s="113"/>
      <c r="J1508" s="56" t="s">
        <v>7595</v>
      </c>
      <c r="K1508" s="56"/>
      <c r="L1508" s="113" t="s">
        <v>91</v>
      </c>
      <c r="M1508" s="114">
        <v>0</v>
      </c>
      <c r="N1508" s="113" t="s">
        <v>8703</v>
      </c>
      <c r="O1508" s="113"/>
      <c r="P1508" s="113" t="s">
        <v>91</v>
      </c>
      <c r="Q1508" s="113" t="s">
        <v>74</v>
      </c>
      <c r="R1508" s="113"/>
      <c r="S1508" s="113"/>
    </row>
    <row r="1509" spans="1:19" x14ac:dyDescent="0.45">
      <c r="A1509" s="113" t="s">
        <v>8744</v>
      </c>
      <c r="B1509" s="114">
        <v>16</v>
      </c>
      <c r="C1509" s="113" t="s">
        <v>4033</v>
      </c>
      <c r="D1509" s="50"/>
      <c r="E1509" s="113"/>
      <c r="F1509" s="113"/>
      <c r="G1509" s="113" t="s">
        <v>4900</v>
      </c>
      <c r="H1509" s="113" t="s">
        <v>3878</v>
      </c>
      <c r="I1509" s="113"/>
      <c r="J1509" s="56" t="s">
        <v>7595</v>
      </c>
      <c r="K1509" s="56"/>
      <c r="L1509" s="113" t="s">
        <v>91</v>
      </c>
      <c r="M1509" s="114">
        <v>0</v>
      </c>
      <c r="N1509" s="113" t="s">
        <v>8703</v>
      </c>
      <c r="O1509" s="113"/>
      <c r="P1509" s="113" t="s">
        <v>91</v>
      </c>
      <c r="Q1509" s="113" t="s">
        <v>74</v>
      </c>
      <c r="R1509" s="113"/>
      <c r="S1509" s="113"/>
    </row>
    <row r="1510" spans="1:19" x14ac:dyDescent="0.45">
      <c r="A1510" s="113" t="s">
        <v>8744</v>
      </c>
      <c r="B1510" s="114">
        <v>17</v>
      </c>
      <c r="C1510" s="113" t="s">
        <v>4038</v>
      </c>
      <c r="D1510" s="50"/>
      <c r="E1510" s="113"/>
      <c r="F1510" s="113"/>
      <c r="G1510" s="113" t="s">
        <v>4906</v>
      </c>
      <c r="H1510" s="113" t="s">
        <v>4907</v>
      </c>
      <c r="I1510" s="113"/>
      <c r="J1510" s="56" t="s">
        <v>7595</v>
      </c>
      <c r="K1510" s="56"/>
      <c r="L1510" s="113" t="s">
        <v>91</v>
      </c>
      <c r="M1510" s="114">
        <v>0</v>
      </c>
      <c r="N1510" s="113" t="s">
        <v>8703</v>
      </c>
      <c r="O1510" s="113"/>
      <c r="P1510" s="113" t="s">
        <v>91</v>
      </c>
      <c r="Q1510" s="113" t="s">
        <v>74</v>
      </c>
      <c r="R1510" s="113"/>
      <c r="S1510" s="113"/>
    </row>
    <row r="1511" spans="1:19" x14ac:dyDescent="0.45">
      <c r="A1511" s="113" t="s">
        <v>8744</v>
      </c>
      <c r="B1511" s="112">
        <v>19</v>
      </c>
      <c r="C1511" s="121" t="s">
        <v>4040</v>
      </c>
      <c r="D1511" s="113" t="s">
        <v>4911</v>
      </c>
      <c r="E1511" s="113"/>
      <c r="F1511" s="111" t="s">
        <v>8226</v>
      </c>
      <c r="G1511" s="113" t="s">
        <v>4910</v>
      </c>
      <c r="H1511" s="113" t="s">
        <v>4911</v>
      </c>
      <c r="I1511" s="113"/>
      <c r="J1511" s="56" t="s">
        <v>7595</v>
      </c>
      <c r="K1511" s="56"/>
      <c r="L1511" s="113" t="s">
        <v>91</v>
      </c>
      <c r="M1511" s="114">
        <v>0</v>
      </c>
      <c r="N1511" s="113" t="s">
        <v>8703</v>
      </c>
      <c r="O1511" s="113"/>
      <c r="P1511" s="113" t="s">
        <v>92</v>
      </c>
      <c r="Q1511" s="113" t="s">
        <v>74</v>
      </c>
      <c r="R1511" s="113"/>
      <c r="S1511" s="113"/>
    </row>
    <row r="1512" spans="1:19" x14ac:dyDescent="0.45">
      <c r="A1512" s="113" t="s">
        <v>8744</v>
      </c>
      <c r="B1512" s="112">
        <v>20</v>
      </c>
      <c r="C1512" s="121" t="s">
        <v>4041</v>
      </c>
      <c r="D1512" s="113" t="s">
        <v>4913</v>
      </c>
      <c r="E1512" s="113"/>
      <c r="F1512" s="111" t="s">
        <v>8227</v>
      </c>
      <c r="G1512" s="113" t="s">
        <v>4912</v>
      </c>
      <c r="H1512" s="113" t="s">
        <v>4913</v>
      </c>
      <c r="I1512" s="113"/>
      <c r="J1512" s="56" t="s">
        <v>7595</v>
      </c>
      <c r="K1512" s="56"/>
      <c r="L1512" s="113" t="s">
        <v>91</v>
      </c>
      <c r="M1512" s="114">
        <v>0</v>
      </c>
      <c r="N1512" s="113" t="s">
        <v>8703</v>
      </c>
      <c r="O1512" s="113"/>
      <c r="P1512" s="113" t="s">
        <v>92</v>
      </c>
      <c r="Q1512" s="113" t="s">
        <v>74</v>
      </c>
      <c r="R1512" s="113"/>
      <c r="S1512" s="113"/>
    </row>
    <row r="1513" spans="1:19" x14ac:dyDescent="0.45">
      <c r="A1513" s="113" t="s">
        <v>8744</v>
      </c>
      <c r="B1513" s="112">
        <v>21</v>
      </c>
      <c r="C1513" s="113" t="s">
        <v>4054</v>
      </c>
      <c r="D1513" s="50" t="s">
        <v>6566</v>
      </c>
      <c r="E1513" s="113" t="s">
        <v>8674</v>
      </c>
      <c r="F1513" s="111" t="s">
        <v>8209</v>
      </c>
      <c r="G1513" s="113" t="s">
        <v>4935</v>
      </c>
      <c r="H1513" s="113" t="s">
        <v>4936</v>
      </c>
      <c r="I1513" s="113"/>
      <c r="J1513" s="56" t="s">
        <v>7595</v>
      </c>
      <c r="K1513" s="56"/>
      <c r="L1513" s="113" t="s">
        <v>7575</v>
      </c>
      <c r="M1513" s="114">
        <v>0</v>
      </c>
      <c r="N1513" s="113" t="s">
        <v>8703</v>
      </c>
      <c r="O1513" s="113" t="s">
        <v>8708</v>
      </c>
      <c r="P1513" s="113" t="s">
        <v>7578</v>
      </c>
      <c r="Q1513" s="113" t="s">
        <v>74</v>
      </c>
      <c r="R1513" s="113"/>
      <c r="S1513" s="113"/>
    </row>
    <row r="1514" spans="1:19" x14ac:dyDescent="0.45">
      <c r="A1514" s="113" t="s">
        <v>8744</v>
      </c>
      <c r="B1514" s="112">
        <v>22</v>
      </c>
      <c r="C1514" s="113" t="s">
        <v>4055</v>
      </c>
      <c r="D1514" s="50" t="s">
        <v>6567</v>
      </c>
      <c r="E1514" s="113" t="s">
        <v>8678</v>
      </c>
      <c r="F1514" s="111" t="s">
        <v>8676</v>
      </c>
      <c r="G1514" s="113" t="s">
        <v>4937</v>
      </c>
      <c r="H1514" s="113" t="s">
        <v>4938</v>
      </c>
      <c r="I1514" s="113"/>
      <c r="J1514" s="56" t="s">
        <v>7595</v>
      </c>
      <c r="K1514" s="56"/>
      <c r="L1514" s="113" t="s">
        <v>7575</v>
      </c>
      <c r="M1514" s="114">
        <v>0</v>
      </c>
      <c r="N1514" s="113" t="s">
        <v>8703</v>
      </c>
      <c r="O1514" s="113" t="s">
        <v>8708</v>
      </c>
      <c r="P1514" s="113" t="s">
        <v>7578</v>
      </c>
      <c r="Q1514" s="113" t="s">
        <v>74</v>
      </c>
      <c r="R1514" s="113"/>
      <c r="S1514" s="113"/>
    </row>
    <row r="1515" spans="1:19" x14ac:dyDescent="0.45">
      <c r="A1515" s="113" t="s">
        <v>8744</v>
      </c>
      <c r="B1515" s="112">
        <v>23</v>
      </c>
      <c r="C1515" s="113" t="s">
        <v>4056</v>
      </c>
      <c r="D1515" s="50" t="s">
        <v>6568</v>
      </c>
      <c r="E1515" s="113" t="s">
        <v>8679</v>
      </c>
      <c r="F1515" s="111" t="s">
        <v>8677</v>
      </c>
      <c r="G1515" s="113" t="s">
        <v>4939</v>
      </c>
      <c r="H1515" s="113" t="s">
        <v>4940</v>
      </c>
      <c r="I1515" s="113"/>
      <c r="J1515" s="56" t="s">
        <v>7595</v>
      </c>
      <c r="K1515" s="56"/>
      <c r="L1515" s="139" t="s">
        <v>7575</v>
      </c>
      <c r="M1515" s="171">
        <v>0</v>
      </c>
      <c r="N1515" s="139" t="s">
        <v>8703</v>
      </c>
      <c r="O1515" s="139" t="s">
        <v>8708</v>
      </c>
      <c r="P1515" s="113" t="s">
        <v>3000</v>
      </c>
      <c r="Q1515" s="113" t="s">
        <v>74</v>
      </c>
      <c r="R1515" s="113"/>
      <c r="S1515" s="113"/>
    </row>
    <row r="1516" spans="1:19" x14ac:dyDescent="0.45">
      <c r="A1516" s="113" t="s">
        <v>8744</v>
      </c>
      <c r="B1516" s="112">
        <v>24</v>
      </c>
      <c r="C1516" s="113" t="s">
        <v>4080</v>
      </c>
      <c r="D1516" s="113" t="s">
        <v>4988</v>
      </c>
      <c r="E1516" s="113" t="s">
        <v>8684</v>
      </c>
      <c r="F1516" s="111" t="s">
        <v>8217</v>
      </c>
      <c r="G1516" s="113" t="s">
        <v>4987</v>
      </c>
      <c r="H1516" s="113" t="s">
        <v>4988</v>
      </c>
      <c r="I1516" s="113"/>
      <c r="J1516" s="56" t="s">
        <v>7595</v>
      </c>
      <c r="K1516" s="56"/>
      <c r="L1516" s="50" t="s">
        <v>7574</v>
      </c>
      <c r="M1516" s="162">
        <v>0</v>
      </c>
      <c r="N1516" s="50" t="s">
        <v>8703</v>
      </c>
      <c r="O1516" s="50" t="s">
        <v>8708</v>
      </c>
      <c r="P1516" s="113" t="s">
        <v>157</v>
      </c>
      <c r="Q1516" s="113" t="s">
        <v>74</v>
      </c>
      <c r="R1516" s="113"/>
      <c r="S1516" s="113"/>
    </row>
    <row r="1517" spans="1:19" x14ac:dyDescent="0.45">
      <c r="A1517" s="113" t="s">
        <v>8744</v>
      </c>
      <c r="B1517" s="112">
        <v>25</v>
      </c>
      <c r="C1517" s="113" t="s">
        <v>4062</v>
      </c>
      <c r="D1517" s="113" t="s">
        <v>4952</v>
      </c>
      <c r="E1517" s="113" t="s">
        <v>8686</v>
      </c>
      <c r="F1517" s="111" t="s">
        <v>8218</v>
      </c>
      <c r="G1517" s="113" t="s">
        <v>4951</v>
      </c>
      <c r="H1517" s="113" t="s">
        <v>4952</v>
      </c>
      <c r="I1517" s="113"/>
      <c r="J1517" s="56" t="s">
        <v>7595</v>
      </c>
      <c r="K1517" s="56"/>
      <c r="L1517" s="50" t="s">
        <v>7574</v>
      </c>
      <c r="M1517" s="162">
        <v>0</v>
      </c>
      <c r="N1517" s="50" t="s">
        <v>8703</v>
      </c>
      <c r="O1517" s="50" t="s">
        <v>8708</v>
      </c>
      <c r="P1517" s="113" t="s">
        <v>157</v>
      </c>
      <c r="Q1517" s="113" t="s">
        <v>74</v>
      </c>
      <c r="R1517" s="113"/>
      <c r="S1517" s="113"/>
    </row>
    <row r="1518" spans="1:19" x14ac:dyDescent="0.45">
      <c r="A1518" s="113" t="s">
        <v>8744</v>
      </c>
      <c r="B1518" s="112">
        <v>26</v>
      </c>
      <c r="C1518" s="113" t="s">
        <v>4081</v>
      </c>
      <c r="D1518" s="113" t="s">
        <v>4990</v>
      </c>
      <c r="E1518" s="113" t="s">
        <v>8685</v>
      </c>
      <c r="F1518" s="111" t="s">
        <v>8219</v>
      </c>
      <c r="G1518" s="113" t="s">
        <v>4989</v>
      </c>
      <c r="H1518" s="113" t="s">
        <v>4990</v>
      </c>
      <c r="I1518" s="113"/>
      <c r="J1518" s="56" t="s">
        <v>7595</v>
      </c>
      <c r="K1518" s="56"/>
      <c r="L1518" s="50" t="s">
        <v>7574</v>
      </c>
      <c r="M1518" s="162">
        <v>0</v>
      </c>
      <c r="N1518" s="50" t="s">
        <v>8703</v>
      </c>
      <c r="O1518" s="50" t="s">
        <v>8708</v>
      </c>
      <c r="P1518" s="113" t="s">
        <v>157</v>
      </c>
      <c r="Q1518" s="113" t="s">
        <v>74</v>
      </c>
      <c r="R1518" s="113"/>
      <c r="S1518" s="113"/>
    </row>
    <row r="1519" spans="1:19" x14ac:dyDescent="0.45">
      <c r="A1519" s="113" t="s">
        <v>8744</v>
      </c>
      <c r="B1519" s="112">
        <v>27</v>
      </c>
      <c r="C1519" s="113" t="s">
        <v>4063</v>
      </c>
      <c r="D1519" s="113" t="s">
        <v>4954</v>
      </c>
      <c r="E1519" s="113" t="s">
        <v>8687</v>
      </c>
      <c r="F1519" s="111" t="s">
        <v>8220</v>
      </c>
      <c r="G1519" s="113" t="s">
        <v>4953</v>
      </c>
      <c r="H1519" s="113" t="s">
        <v>4954</v>
      </c>
      <c r="I1519" s="113"/>
      <c r="J1519" s="56" t="s">
        <v>7595</v>
      </c>
      <c r="K1519" s="56"/>
      <c r="L1519" s="50" t="s">
        <v>7574</v>
      </c>
      <c r="M1519" s="162">
        <v>0</v>
      </c>
      <c r="N1519" s="50" t="s">
        <v>8703</v>
      </c>
      <c r="O1519" s="50" t="s">
        <v>8708</v>
      </c>
      <c r="P1519" s="113" t="s">
        <v>157</v>
      </c>
      <c r="Q1519" s="113" t="s">
        <v>74</v>
      </c>
      <c r="R1519" s="113"/>
      <c r="S1519" s="113"/>
    </row>
    <row r="1520" spans="1:19" x14ac:dyDescent="0.45">
      <c r="A1520" s="113" t="s">
        <v>8744</v>
      </c>
      <c r="B1520" s="112">
        <v>28</v>
      </c>
      <c r="C1520" s="113" t="s">
        <v>4064</v>
      </c>
      <c r="D1520" s="113" t="s">
        <v>4956</v>
      </c>
      <c r="E1520" s="113" t="s">
        <v>8681</v>
      </c>
      <c r="F1520" s="111" t="s">
        <v>8221</v>
      </c>
      <c r="G1520" s="113" t="s">
        <v>4955</v>
      </c>
      <c r="H1520" s="113" t="s">
        <v>4956</v>
      </c>
      <c r="I1520" s="113"/>
      <c r="J1520" s="56" t="s">
        <v>7595</v>
      </c>
      <c r="K1520" s="56"/>
      <c r="L1520" s="50" t="s">
        <v>7574</v>
      </c>
      <c r="M1520" s="162">
        <v>0</v>
      </c>
      <c r="N1520" s="50" t="s">
        <v>8703</v>
      </c>
      <c r="O1520" s="50" t="s">
        <v>8708</v>
      </c>
      <c r="P1520" s="113" t="s">
        <v>6311</v>
      </c>
      <c r="Q1520" s="113" t="s">
        <v>74</v>
      </c>
      <c r="R1520" s="113"/>
      <c r="S1520" s="113"/>
    </row>
    <row r="1521" spans="1:19" x14ac:dyDescent="0.45">
      <c r="A1521" s="113" t="s">
        <v>8744</v>
      </c>
      <c r="B1521" s="112">
        <v>29</v>
      </c>
      <c r="C1521" s="121" t="s">
        <v>4066</v>
      </c>
      <c r="D1521" s="62" t="s">
        <v>7592</v>
      </c>
      <c r="E1521" s="113" t="s">
        <v>8675</v>
      </c>
      <c r="F1521" s="111" t="s">
        <v>8225</v>
      </c>
      <c r="G1521" s="113" t="s">
        <v>4959</v>
      </c>
      <c r="H1521" s="113" t="s">
        <v>4960</v>
      </c>
      <c r="I1521" s="113"/>
      <c r="J1521" s="56" t="s">
        <v>7595</v>
      </c>
      <c r="K1521" s="56"/>
      <c r="L1521" s="113" t="s">
        <v>91</v>
      </c>
      <c r="M1521" s="114">
        <v>0</v>
      </c>
      <c r="N1521" s="113" t="s">
        <v>8703</v>
      </c>
      <c r="O1521" s="113" t="s">
        <v>8708</v>
      </c>
      <c r="P1521" s="113" t="s">
        <v>92</v>
      </c>
      <c r="Q1521" s="113" t="s">
        <v>74</v>
      </c>
      <c r="R1521" s="113"/>
      <c r="S1521" s="113"/>
    </row>
    <row r="1522" spans="1:19" x14ac:dyDescent="0.45">
      <c r="A1522" s="113" t="s">
        <v>8744</v>
      </c>
      <c r="B1522" s="112">
        <v>30</v>
      </c>
      <c r="C1522" s="113" t="s">
        <v>4082</v>
      </c>
      <c r="D1522" s="113" t="s">
        <v>6576</v>
      </c>
      <c r="E1522" s="113" t="s">
        <v>8680</v>
      </c>
      <c r="F1522" s="111" t="s">
        <v>8222</v>
      </c>
      <c r="G1522" s="113" t="s">
        <v>4991</v>
      </c>
      <c r="H1522" s="113" t="s">
        <v>4992</v>
      </c>
      <c r="I1522" s="113"/>
      <c r="J1522" s="56" t="s">
        <v>7595</v>
      </c>
      <c r="K1522" s="56"/>
      <c r="L1522" s="50" t="s">
        <v>7574</v>
      </c>
      <c r="M1522" s="162">
        <v>0</v>
      </c>
      <c r="N1522" s="50" t="s">
        <v>8703</v>
      </c>
      <c r="O1522" s="50" t="s">
        <v>8708</v>
      </c>
      <c r="P1522" s="113" t="s">
        <v>6312</v>
      </c>
      <c r="Q1522" s="113" t="s">
        <v>74</v>
      </c>
      <c r="R1522" s="113"/>
      <c r="S1522" s="113"/>
    </row>
    <row r="1523" spans="1:19" x14ac:dyDescent="0.45">
      <c r="A1523" s="113" t="s">
        <v>8744</v>
      </c>
      <c r="B1523" s="112">
        <v>31</v>
      </c>
      <c r="C1523" s="113" t="s">
        <v>4065</v>
      </c>
      <c r="D1523" s="62" t="s">
        <v>6577</v>
      </c>
      <c r="E1523" s="113" t="s">
        <v>8683</v>
      </c>
      <c r="G1523" s="113" t="s">
        <v>4957</v>
      </c>
      <c r="H1523" s="113" t="s">
        <v>4958</v>
      </c>
      <c r="I1523" s="113"/>
      <c r="J1523" s="56" t="s">
        <v>7595</v>
      </c>
      <c r="K1523" s="56"/>
      <c r="L1523" s="113" t="s">
        <v>91</v>
      </c>
      <c r="M1523" s="114">
        <v>0</v>
      </c>
      <c r="N1523" s="113" t="s">
        <v>8703</v>
      </c>
      <c r="O1523" s="113" t="s">
        <v>8708</v>
      </c>
      <c r="P1523" s="113" t="s">
        <v>92</v>
      </c>
      <c r="Q1523" s="113" t="s">
        <v>74</v>
      </c>
      <c r="R1523" s="113"/>
      <c r="S1523" s="113"/>
    </row>
    <row r="1524" spans="1:19" x14ac:dyDescent="0.45">
      <c r="A1524" s="113" t="s">
        <v>8744</v>
      </c>
      <c r="B1524" s="114">
        <v>32</v>
      </c>
      <c r="C1524" s="113" t="s">
        <v>4034</v>
      </c>
      <c r="D1524" s="50"/>
      <c r="E1524" s="113"/>
      <c r="F1524" s="113"/>
      <c r="G1524" s="113" t="s">
        <v>4901</v>
      </c>
      <c r="H1524" s="113" t="s">
        <v>3880</v>
      </c>
      <c r="I1524" s="113"/>
      <c r="J1524" s="56" t="s">
        <v>7595</v>
      </c>
      <c r="K1524" s="56"/>
      <c r="L1524" s="113" t="s">
        <v>153</v>
      </c>
      <c r="M1524" s="114">
        <v>0</v>
      </c>
      <c r="N1524" s="113" t="s">
        <v>8703</v>
      </c>
      <c r="O1524" s="113"/>
      <c r="P1524" s="113" t="s">
        <v>153</v>
      </c>
      <c r="Q1524" s="113" t="s">
        <v>74</v>
      </c>
      <c r="R1524" s="113"/>
      <c r="S1524" s="113"/>
    </row>
    <row r="1525" spans="1:19" x14ac:dyDescent="0.45">
      <c r="A1525" s="113" t="s">
        <v>8744</v>
      </c>
      <c r="B1525" s="114">
        <v>33</v>
      </c>
      <c r="C1525" s="113" t="s">
        <v>4035</v>
      </c>
      <c r="D1525" s="50"/>
      <c r="E1525" s="113"/>
      <c r="F1525" s="113"/>
      <c r="G1525" s="113" t="s">
        <v>4902</v>
      </c>
      <c r="H1525" s="113" t="s">
        <v>4750</v>
      </c>
      <c r="I1525" s="113"/>
      <c r="J1525" s="56" t="s">
        <v>7595</v>
      </c>
      <c r="K1525" s="56"/>
      <c r="L1525" s="113" t="s">
        <v>153</v>
      </c>
      <c r="M1525" s="114">
        <v>0</v>
      </c>
      <c r="N1525" s="113" t="s">
        <v>8703</v>
      </c>
      <c r="O1525" s="113"/>
      <c r="P1525" s="113" t="s">
        <v>153</v>
      </c>
      <c r="Q1525" s="113" t="s">
        <v>74</v>
      </c>
      <c r="R1525" s="113"/>
      <c r="S1525" s="113"/>
    </row>
    <row r="1526" spans="1:19" x14ac:dyDescent="0.45">
      <c r="A1526" s="113" t="s">
        <v>8744</v>
      </c>
      <c r="B1526" s="114">
        <v>34</v>
      </c>
      <c r="C1526" s="113" t="s">
        <v>4036</v>
      </c>
      <c r="D1526" s="50"/>
      <c r="E1526" s="113"/>
      <c r="F1526" s="113"/>
      <c r="G1526" s="113" t="s">
        <v>4903</v>
      </c>
      <c r="H1526" s="113" t="s">
        <v>3884</v>
      </c>
      <c r="I1526" s="113"/>
      <c r="J1526" s="56" t="s">
        <v>7595</v>
      </c>
      <c r="K1526" s="56"/>
      <c r="L1526" s="113" t="s">
        <v>91</v>
      </c>
      <c r="M1526" s="114">
        <v>0</v>
      </c>
      <c r="N1526" s="113" t="s">
        <v>8703</v>
      </c>
      <c r="O1526" s="113"/>
      <c r="P1526" s="113" t="s">
        <v>91</v>
      </c>
      <c r="Q1526" s="113" t="s">
        <v>74</v>
      </c>
      <c r="R1526" s="113"/>
      <c r="S1526" s="113"/>
    </row>
    <row r="1527" spans="1:19" x14ac:dyDescent="0.45">
      <c r="A1527" s="113" t="s">
        <v>8744</v>
      </c>
      <c r="B1527" s="114">
        <v>35</v>
      </c>
      <c r="C1527" s="113" t="s">
        <v>4037</v>
      </c>
      <c r="D1527" s="50"/>
      <c r="E1527" s="113"/>
      <c r="F1527" s="113"/>
      <c r="G1527" s="113" t="s">
        <v>4904</v>
      </c>
      <c r="H1527" s="113" t="s">
        <v>4905</v>
      </c>
      <c r="I1527" s="113"/>
      <c r="J1527" s="56" t="s">
        <v>7595</v>
      </c>
      <c r="K1527" s="56"/>
      <c r="L1527" s="113" t="s">
        <v>91</v>
      </c>
      <c r="M1527" s="114">
        <v>0</v>
      </c>
      <c r="N1527" s="113" t="s">
        <v>8703</v>
      </c>
      <c r="O1527" s="113"/>
      <c r="P1527" s="113" t="s">
        <v>91</v>
      </c>
      <c r="Q1527" s="113" t="s">
        <v>74</v>
      </c>
      <c r="R1527" s="113"/>
      <c r="S1527" s="113"/>
    </row>
    <row r="1528" spans="1:19" x14ac:dyDescent="0.45">
      <c r="A1528" s="113" t="s">
        <v>8744</v>
      </c>
      <c r="B1528" s="114">
        <v>36</v>
      </c>
      <c r="C1528" s="113" t="s">
        <v>4031</v>
      </c>
      <c r="D1528" s="50"/>
      <c r="E1528" s="113"/>
      <c r="F1528" s="113"/>
      <c r="G1528" s="113" t="s">
        <v>4896</v>
      </c>
      <c r="H1528" s="113" t="s">
        <v>4897</v>
      </c>
      <c r="I1528" s="113"/>
      <c r="J1528" s="56" t="s">
        <v>7595</v>
      </c>
      <c r="K1528" s="56"/>
      <c r="L1528" s="113" t="s">
        <v>91</v>
      </c>
      <c r="M1528" s="114">
        <v>0</v>
      </c>
      <c r="N1528" s="113" t="s">
        <v>8703</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5" priority="77"/>
  </conditionalFormatting>
  <conditionalFormatting sqref="A1">
    <cfRule type="duplicateValues" dxfId="74" priority="78"/>
  </conditionalFormatting>
  <conditionalFormatting sqref="A1">
    <cfRule type="duplicateValues" dxfId="73" priority="79"/>
  </conditionalFormatting>
  <conditionalFormatting sqref="A1">
    <cfRule type="duplicateValues" dxfId="72" priority="76"/>
  </conditionalFormatting>
  <conditionalFormatting sqref="B1:B1527">
    <cfRule type="cellIs" dxfId="71" priority="71" operator="equal">
      <formula>-99</formula>
    </cfRule>
  </conditionalFormatting>
  <conditionalFormatting sqref="C500 C93:C140 C377 C142:C241 C1:C33 C76:C90 C35:C40 C243:C261 C263:C287 C42:C74">
    <cfRule type="duplicateValues" dxfId="70" priority="2452"/>
  </conditionalFormatting>
  <conditionalFormatting sqref="C377 C93:C140 C142:C156 C1:C33 C76:C90 C35:C40 C42:C74">
    <cfRule type="duplicateValues" dxfId="69" priority="3216"/>
  </conditionalFormatting>
  <conditionalFormatting sqref="C174">
    <cfRule type="duplicateValues" dxfId="68" priority="3575"/>
  </conditionalFormatting>
  <conditionalFormatting sqref="C377 C93:C140 C142:C241 C1:C33 C76:C90 C35:C40 C243:C261 C263:C267 C42:C74">
    <cfRule type="duplicateValues" dxfId="67" priority="4135"/>
  </conditionalFormatting>
  <conditionalFormatting sqref="C1:C74 C76:C1048576">
    <cfRule type="duplicateValues" dxfId="66" priority="69"/>
  </conditionalFormatting>
  <conditionalFormatting sqref="G1204">
    <cfRule type="duplicateValues" dxfId="65" priority="66"/>
  </conditionalFormatting>
  <conditionalFormatting sqref="G1371">
    <cfRule type="duplicateValues" dxfId="64" priority="59"/>
  </conditionalFormatting>
  <conditionalFormatting sqref="G647:G648">
    <cfRule type="duplicateValues" dxfId="63" priority="58"/>
  </conditionalFormatting>
  <conditionalFormatting sqref="G635">
    <cfRule type="duplicateValues" dxfId="62" priority="57"/>
  </conditionalFormatting>
  <conditionalFormatting sqref="G522">
    <cfRule type="duplicateValues" dxfId="61" priority="55"/>
  </conditionalFormatting>
  <conditionalFormatting sqref="G451">
    <cfRule type="duplicateValues" dxfId="60" priority="54"/>
  </conditionalFormatting>
  <conditionalFormatting sqref="G1100">
    <cfRule type="duplicateValues" dxfId="59" priority="47"/>
  </conditionalFormatting>
  <conditionalFormatting sqref="G1201">
    <cfRule type="duplicateValues" dxfId="58" priority="45"/>
  </conditionalFormatting>
  <conditionalFormatting sqref="C681">
    <cfRule type="duplicateValues" dxfId="57" priority="40"/>
  </conditionalFormatting>
  <conditionalFormatting sqref="C681">
    <cfRule type="duplicateValues" dxfId="56" priority="41"/>
  </conditionalFormatting>
  <conditionalFormatting sqref="G681">
    <cfRule type="duplicateValues" dxfId="55" priority="42"/>
  </conditionalFormatting>
  <conditionalFormatting sqref="C664">
    <cfRule type="duplicateValues" dxfId="54" priority="37"/>
  </conditionalFormatting>
  <conditionalFormatting sqref="C664">
    <cfRule type="duplicateValues" dxfId="53" priority="38"/>
  </conditionalFormatting>
  <conditionalFormatting sqref="G664">
    <cfRule type="duplicateValues" dxfId="52" priority="39"/>
  </conditionalFormatting>
  <conditionalFormatting sqref="G377 G1:G19 G21:G33 G76:G140 G142:G241 G35:G40 G243:G261 G263:G267 G42:G74">
    <cfRule type="duplicateValues" dxfId="51" priority="4878"/>
  </conditionalFormatting>
  <conditionalFormatting sqref="G75">
    <cfRule type="duplicateValues" dxfId="50" priority="35"/>
  </conditionalFormatting>
  <conditionalFormatting sqref="G141">
    <cfRule type="duplicateValues" dxfId="49" priority="34"/>
  </conditionalFormatting>
  <conditionalFormatting sqref="G34">
    <cfRule type="duplicateValues" dxfId="48" priority="33"/>
  </conditionalFormatting>
  <conditionalFormatting sqref="G242">
    <cfRule type="duplicateValues" dxfId="47" priority="32"/>
  </conditionalFormatting>
  <conditionalFormatting sqref="G262">
    <cfRule type="duplicateValues" dxfId="46" priority="31"/>
  </conditionalFormatting>
  <conditionalFormatting sqref="G293">
    <cfRule type="duplicateValues" dxfId="45" priority="30"/>
  </conditionalFormatting>
  <conditionalFormatting sqref="G313">
    <cfRule type="duplicateValues" dxfId="44" priority="29"/>
  </conditionalFormatting>
  <conditionalFormatting sqref="G679">
    <cfRule type="duplicateValues" dxfId="43" priority="28"/>
  </conditionalFormatting>
  <conditionalFormatting sqref="G699">
    <cfRule type="duplicateValues" dxfId="42" priority="27"/>
  </conditionalFormatting>
  <conditionalFormatting sqref="G370">
    <cfRule type="duplicateValues" dxfId="41" priority="26"/>
  </conditionalFormatting>
  <conditionalFormatting sqref="B1">
    <cfRule type="duplicateValues" dxfId="40" priority="4936"/>
  </conditionalFormatting>
  <conditionalFormatting sqref="G1200">
    <cfRule type="duplicateValues" dxfId="39" priority="16"/>
  </conditionalFormatting>
  <conditionalFormatting sqref="G1101 G1099">
    <cfRule type="duplicateValues" dxfId="38" priority="5127"/>
  </conditionalFormatting>
  <conditionalFormatting sqref="G1243">
    <cfRule type="duplicateValues" dxfId="37" priority="11"/>
  </conditionalFormatting>
  <conditionalFormatting sqref="G1240">
    <cfRule type="duplicateValues" dxfId="36" priority="9"/>
  </conditionalFormatting>
  <conditionalFormatting sqref="G1239">
    <cfRule type="duplicateValues" dxfId="35" priority="8"/>
  </conditionalFormatting>
  <conditionalFormatting sqref="G1377">
    <cfRule type="duplicateValues" dxfId="34" priority="7"/>
  </conditionalFormatting>
  <conditionalFormatting sqref="G1374">
    <cfRule type="duplicateValues" dxfId="33" priority="5"/>
  </conditionalFormatting>
  <conditionalFormatting sqref="G1373">
    <cfRule type="duplicateValues" dxfId="32" priority="4"/>
  </conditionalFormatting>
  <conditionalFormatting sqref="G1093:G1098">
    <cfRule type="duplicateValues" dxfId="31" priority="5378"/>
  </conditionalFormatting>
  <conditionalFormatting sqref="G1109:G1114">
    <cfRule type="duplicateValues" dxfId="30" priority="5391"/>
  </conditionalFormatting>
  <conditionalFormatting sqref="G1199 G1202">
    <cfRule type="duplicateValues" dxfId="29" priority="5402"/>
  </conditionalFormatting>
  <conditionalFormatting sqref="G1238 G1241">
    <cfRule type="duplicateValues" dxfId="28" priority="5413"/>
  </conditionalFormatting>
  <conditionalFormatting sqref="G1372 G1375">
    <cfRule type="duplicateValues" dxfId="27" priority="5423"/>
  </conditionalFormatting>
  <conditionalFormatting sqref="B1528">
    <cfRule type="cellIs" dxfId="26" priority="3" operator="equal">
      <formula>-99</formula>
    </cfRule>
  </conditionalFormatting>
  <conditionalFormatting sqref="E875 E437:E870 E877:E1470 E1472 E1474:E1048576 E1:E422">
    <cfRule type="duplicateValues" dxfId="25" priority="2"/>
  </conditionalFormatting>
  <conditionalFormatting sqref="G649:G663 G379:G450 G665:G678 G682:G698 G680 G371:G376 G329:G369 G452:G499 G501:G521 G523:G634 G636:G646 G700:G1091">
    <cfRule type="duplicateValues" dxfId="24" priority="5461"/>
  </conditionalFormatting>
  <conditionalFormatting sqref="C76:C90 C1:C74 C93:C1523">
    <cfRule type="duplicateValues" dxfId="23" priority="5477"/>
  </conditionalFormatting>
  <conditionalFormatting sqref="G1:G1048576">
    <cfRule type="duplicateValues" dxfId="22"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5" activePane="bottomLeft" state="frozen"/>
      <selection activeCell="F18" sqref="F18"/>
      <selection pane="bottomLeft" activeCell="A10" sqref="A10"/>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5" ht="150" customHeight="1" x14ac:dyDescent="0.45">
      <c r="A1" s="185" t="s">
        <v>6627</v>
      </c>
      <c r="B1" s="185"/>
      <c r="C1" s="185"/>
      <c r="D1" s="185"/>
      <c r="E1" s="185"/>
      <c r="F1" s="185"/>
      <c r="G1" s="185"/>
      <c r="H1" s="185"/>
    </row>
    <row r="2" spans="1:15" ht="28.5" customHeight="1" x14ac:dyDescent="0.45">
      <c r="A2" s="30"/>
      <c r="B2" s="30"/>
    </row>
    <row r="3" spans="1:15" s="15" customFormat="1" ht="32.25" customHeight="1" x14ac:dyDescent="0.4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45">
      <c r="A5" s="127" t="s">
        <v>6400</v>
      </c>
      <c r="B5" s="127"/>
      <c r="C5" s="127"/>
      <c r="D5" s="127"/>
      <c r="E5" s="127"/>
      <c r="F5" s="127" t="s">
        <v>590</v>
      </c>
      <c r="G5" s="128"/>
      <c r="H5" s="128"/>
      <c r="I5" s="127"/>
      <c r="J5" s="127"/>
      <c r="K5" s="127"/>
      <c r="L5" s="128"/>
      <c r="M5" s="127"/>
      <c r="N5" s="175">
        <v>45698</v>
      </c>
      <c r="O5" s="175">
        <v>45756</v>
      </c>
    </row>
    <row r="6" spans="1:15" x14ac:dyDescent="0.45">
      <c r="A6" s="127" t="s">
        <v>6881</v>
      </c>
      <c r="B6" s="127" t="s">
        <v>6888</v>
      </c>
      <c r="C6" s="127"/>
      <c r="D6" s="127"/>
      <c r="E6" s="127" t="s">
        <v>588</v>
      </c>
      <c r="F6" s="127" t="s">
        <v>590</v>
      </c>
      <c r="G6" s="128">
        <v>4</v>
      </c>
      <c r="H6" s="128">
        <v>7</v>
      </c>
      <c r="I6" s="127"/>
      <c r="J6" s="127" t="s">
        <v>7598</v>
      </c>
      <c r="K6" s="127"/>
      <c r="L6" s="128">
        <v>1</v>
      </c>
      <c r="M6" s="127"/>
      <c r="N6" s="175">
        <v>45721</v>
      </c>
      <c r="O6" s="175">
        <v>45755</v>
      </c>
    </row>
    <row r="7" spans="1:15" x14ac:dyDescent="0.45">
      <c r="A7" s="127" t="s">
        <v>7537</v>
      </c>
      <c r="B7" s="127" t="s">
        <v>7596</v>
      </c>
      <c r="C7" s="127"/>
      <c r="D7" s="127"/>
      <c r="E7" s="127" t="s">
        <v>588</v>
      </c>
      <c r="F7" s="127" t="s">
        <v>590</v>
      </c>
      <c r="G7" s="128">
        <v>6</v>
      </c>
      <c r="H7" s="128">
        <v>7</v>
      </c>
      <c r="I7" s="127"/>
      <c r="J7" s="127" t="s">
        <v>7597</v>
      </c>
      <c r="K7" s="127"/>
      <c r="L7" s="128">
        <v>1</v>
      </c>
      <c r="M7" s="127" t="s">
        <v>8881</v>
      </c>
      <c r="N7" s="175">
        <v>45722</v>
      </c>
      <c r="O7" s="175">
        <v>45755</v>
      </c>
    </row>
    <row r="8" spans="1:15" x14ac:dyDescent="0.45">
      <c r="A8" s="127" t="s">
        <v>8759</v>
      </c>
      <c r="B8" s="127" t="s">
        <v>8763</v>
      </c>
      <c r="C8" s="127"/>
      <c r="D8" s="127"/>
      <c r="E8" s="127" t="s">
        <v>588</v>
      </c>
      <c r="F8" s="127" t="s">
        <v>590</v>
      </c>
      <c r="G8" s="128" t="s">
        <v>8882</v>
      </c>
      <c r="H8" s="128">
        <v>5</v>
      </c>
      <c r="I8" s="127"/>
      <c r="J8" s="127" t="s">
        <v>7597</v>
      </c>
      <c r="K8" s="127"/>
      <c r="L8" s="128">
        <v>1</v>
      </c>
      <c r="M8" s="127"/>
      <c r="N8" s="175">
        <v>45748</v>
      </c>
      <c r="O8" s="175">
        <v>45755</v>
      </c>
    </row>
    <row r="9" spans="1:15" x14ac:dyDescent="0.45">
      <c r="A9" s="127" t="s">
        <v>8760</v>
      </c>
      <c r="B9" s="127" t="s">
        <v>8763</v>
      </c>
      <c r="C9" s="127"/>
      <c r="D9" s="127"/>
      <c r="E9" s="127" t="s">
        <v>588</v>
      </c>
      <c r="F9" s="127" t="s">
        <v>590</v>
      </c>
      <c r="G9" s="128" t="s">
        <v>8882</v>
      </c>
      <c r="H9" s="128">
        <v>5</v>
      </c>
      <c r="I9" s="127"/>
      <c r="J9" s="127" t="s">
        <v>7597</v>
      </c>
      <c r="K9" s="127"/>
      <c r="L9" s="128">
        <v>1</v>
      </c>
      <c r="M9" s="127" t="s">
        <v>8883</v>
      </c>
      <c r="N9" s="175">
        <v>45750</v>
      </c>
      <c r="O9" s="175">
        <v>45755</v>
      </c>
    </row>
    <row r="10" spans="1:15" x14ac:dyDescent="0.45">
      <c r="A10" s="127" t="s">
        <v>8761</v>
      </c>
      <c r="B10" s="127" t="s">
        <v>8764</v>
      </c>
      <c r="C10" s="127"/>
      <c r="D10" s="127"/>
      <c r="E10" s="127" t="s">
        <v>655</v>
      </c>
      <c r="F10" s="127" t="s">
        <v>590</v>
      </c>
      <c r="G10" s="128">
        <v>4</v>
      </c>
      <c r="H10" s="128">
        <v>16</v>
      </c>
      <c r="I10" s="127"/>
      <c r="J10" s="127" t="s">
        <v>8766</v>
      </c>
      <c r="K10" s="127"/>
      <c r="L10" s="128">
        <v>3</v>
      </c>
      <c r="M10" s="127" t="s">
        <v>8884</v>
      </c>
      <c r="N10" s="175">
        <v>45754</v>
      </c>
      <c r="O10" s="175">
        <v>45755</v>
      </c>
    </row>
    <row r="11" spans="1:15" x14ac:dyDescent="0.45">
      <c r="A11" s="127" t="s">
        <v>8762</v>
      </c>
      <c r="B11" s="127" t="s">
        <v>8765</v>
      </c>
      <c r="C11" s="127"/>
      <c r="D11" s="127"/>
      <c r="E11" s="127" t="s">
        <v>588</v>
      </c>
      <c r="F11" s="127" t="s">
        <v>590</v>
      </c>
      <c r="G11" s="128">
        <v>4</v>
      </c>
      <c r="H11" s="128">
        <v>24</v>
      </c>
      <c r="I11" s="127"/>
      <c r="J11" s="127" t="s">
        <v>8767</v>
      </c>
      <c r="K11" s="127" t="s">
        <v>8906</v>
      </c>
      <c r="L11" s="128">
        <v>2</v>
      </c>
      <c r="M11" s="127"/>
      <c r="N11" s="175">
        <v>45755</v>
      </c>
      <c r="O11" s="175">
        <v>45764</v>
      </c>
    </row>
    <row r="12" spans="1:15" x14ac:dyDescent="0.45">
      <c r="A12" s="127"/>
      <c r="B12" s="127"/>
      <c r="C12" s="127"/>
      <c r="D12" s="127"/>
      <c r="E12" s="127"/>
      <c r="F12" s="127"/>
      <c r="G12" s="128"/>
      <c r="H12" s="128"/>
      <c r="I12" s="127"/>
      <c r="J12" s="127"/>
      <c r="K12" s="127"/>
      <c r="L12" s="128"/>
      <c r="M12" s="127"/>
      <c r="N12" s="175"/>
      <c r="O12" s="175"/>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E5:E12</xm:sqref>
        </x14:dataValidation>
        <x14:dataValidation type="list" allowBlank="1" showInputMessage="1" showErrorMessage="1" xr:uid="{D2E846F2-05CE-4580-BFDA-2D1CC49A5FA7}">
          <x14:formula1>
            <xm:f>DropDown!$F$3:$F$6</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4"/>
  <sheetViews>
    <sheetView zoomScaleNormal="100" workbookViewId="0">
      <pane ySplit="4" topLeftCell="A10" activePane="bottomLeft" state="frozen"/>
      <selection activeCell="F18" sqref="F18"/>
      <selection pane="bottomLeft" activeCell="I13" sqref="I13"/>
    </sheetView>
  </sheetViews>
  <sheetFormatPr defaultRowHeight="14.25" x14ac:dyDescent="0.45"/>
  <cols>
    <col min="1" max="2" width="13.73046875" customWidth="1"/>
    <col min="3" max="26" width="20.73046875" customWidth="1"/>
  </cols>
  <sheetData>
    <row r="1" spans="1:14" ht="150" customHeight="1" x14ac:dyDescent="0.45">
      <c r="A1" s="185" t="s">
        <v>6648</v>
      </c>
      <c r="B1" s="185"/>
      <c r="C1" s="185"/>
      <c r="D1" s="185"/>
      <c r="E1" s="185"/>
      <c r="F1" s="185"/>
      <c r="G1" s="185"/>
      <c r="H1" s="185"/>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8748</v>
      </c>
      <c r="H3" s="16" t="s">
        <v>8749</v>
      </c>
      <c r="I3" s="15" t="s">
        <v>1937</v>
      </c>
      <c r="J3" s="16" t="s">
        <v>6494</v>
      </c>
      <c r="K3" s="15" t="s">
        <v>1938</v>
      </c>
      <c r="L3" s="16" t="s">
        <v>1947</v>
      </c>
      <c r="M3" s="16" t="s">
        <v>6495</v>
      </c>
      <c r="N3" s="15" t="s">
        <v>1895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7599</v>
      </c>
      <c r="B5" s="177" t="s">
        <v>7600</v>
      </c>
      <c r="C5" s="127"/>
      <c r="D5" s="177" t="s">
        <v>1798</v>
      </c>
      <c r="E5" s="127"/>
      <c r="F5" s="127" t="s">
        <v>6897</v>
      </c>
      <c r="G5" s="106"/>
      <c r="H5" s="106"/>
      <c r="I5" s="106"/>
      <c r="J5" s="175"/>
      <c r="K5" s="106"/>
      <c r="L5" s="106"/>
      <c r="M5" s="127"/>
      <c r="N5" s="127"/>
    </row>
    <row r="6" spans="1:14" x14ac:dyDescent="0.45">
      <c r="A6" s="127" t="s">
        <v>8759</v>
      </c>
      <c r="B6" s="127" t="s">
        <v>8885</v>
      </c>
      <c r="C6" s="127" t="s">
        <v>8778</v>
      </c>
      <c r="D6" s="127" t="s">
        <v>1681</v>
      </c>
      <c r="E6" s="127"/>
      <c r="F6" s="127" t="s">
        <v>8886</v>
      </c>
      <c r="G6" s="106"/>
      <c r="H6" s="106"/>
      <c r="I6" s="106"/>
      <c r="J6" s="175"/>
      <c r="K6" s="106"/>
      <c r="L6" s="106"/>
      <c r="M6" s="127"/>
      <c r="N6" s="127"/>
    </row>
    <row r="7" spans="1:14" x14ac:dyDescent="0.45">
      <c r="A7" s="127" t="s">
        <v>8760</v>
      </c>
      <c r="B7" s="127" t="s">
        <v>8885</v>
      </c>
      <c r="C7" s="127" t="s">
        <v>8778</v>
      </c>
      <c r="D7" s="127" t="s">
        <v>1681</v>
      </c>
      <c r="E7" s="127"/>
      <c r="F7" s="127" t="s">
        <v>8886</v>
      </c>
      <c r="G7" s="106"/>
      <c r="H7" s="106"/>
      <c r="I7" s="106"/>
      <c r="J7" s="175"/>
      <c r="K7" s="106"/>
      <c r="L7" s="106"/>
      <c r="M7" s="127"/>
      <c r="N7" s="127"/>
    </row>
    <row r="8" spans="1:14" x14ac:dyDescent="0.45">
      <c r="A8" s="127" t="s">
        <v>8768</v>
      </c>
      <c r="B8" s="127" t="s">
        <v>8773</v>
      </c>
      <c r="C8" s="127" t="s">
        <v>8779</v>
      </c>
      <c r="D8" s="127" t="s">
        <v>8887</v>
      </c>
      <c r="E8" s="127"/>
      <c r="F8" s="127" t="s">
        <v>8779</v>
      </c>
      <c r="G8" s="106">
        <v>49.7</v>
      </c>
      <c r="H8" s="106">
        <v>-112.83</v>
      </c>
      <c r="I8" s="106">
        <v>920</v>
      </c>
      <c r="J8" s="175"/>
      <c r="K8" s="106"/>
      <c r="L8" s="106"/>
      <c r="M8" s="127" t="s">
        <v>8888</v>
      </c>
      <c r="N8" s="127" t="s">
        <v>8773</v>
      </c>
    </row>
    <row r="9" spans="1:14" x14ac:dyDescent="0.45">
      <c r="A9" s="127" t="s">
        <v>8769</v>
      </c>
      <c r="B9" s="127" t="s">
        <v>8774</v>
      </c>
      <c r="C9" s="127" t="s">
        <v>8780</v>
      </c>
      <c r="D9" s="127" t="s">
        <v>8887</v>
      </c>
      <c r="E9" s="127"/>
      <c r="F9" s="127" t="s">
        <v>8780</v>
      </c>
      <c r="G9" s="106">
        <v>46.76</v>
      </c>
      <c r="H9" s="106">
        <v>-100.91</v>
      </c>
      <c r="I9" s="106">
        <v>549</v>
      </c>
      <c r="J9" s="175"/>
      <c r="K9" s="106"/>
      <c r="L9" s="106"/>
      <c r="M9" s="127" t="s">
        <v>8889</v>
      </c>
      <c r="N9" s="127" t="s">
        <v>8774</v>
      </c>
    </row>
    <row r="10" spans="1:14" x14ac:dyDescent="0.45">
      <c r="A10" s="127" t="s">
        <v>8770</v>
      </c>
      <c r="B10" s="127" t="s">
        <v>8775</v>
      </c>
      <c r="C10" s="127" t="s">
        <v>8781</v>
      </c>
      <c r="D10" s="127" t="s">
        <v>8887</v>
      </c>
      <c r="E10" s="127"/>
      <c r="F10" s="127" t="s">
        <v>8781</v>
      </c>
      <c r="G10" s="106">
        <v>41.62</v>
      </c>
      <c r="H10" s="106">
        <v>-100.83</v>
      </c>
      <c r="I10" s="106">
        <v>975</v>
      </c>
      <c r="J10" s="175"/>
      <c r="K10" s="106"/>
      <c r="L10" s="106"/>
      <c r="M10" s="127" t="s">
        <v>8890</v>
      </c>
      <c r="N10" s="127" t="s">
        <v>8775</v>
      </c>
    </row>
    <row r="11" spans="1:14" x14ac:dyDescent="0.45">
      <c r="A11" s="127" t="s">
        <v>8771</v>
      </c>
      <c r="B11" s="127" t="s">
        <v>8776</v>
      </c>
      <c r="C11" s="127" t="s">
        <v>8782</v>
      </c>
      <c r="D11" s="127" t="s">
        <v>8887</v>
      </c>
      <c r="E11" s="127"/>
      <c r="F11" s="127" t="s">
        <v>8782</v>
      </c>
      <c r="G11" s="106">
        <v>39.15</v>
      </c>
      <c r="H11" s="106">
        <v>-96.61</v>
      </c>
      <c r="I11" s="106">
        <v>321</v>
      </c>
      <c r="J11" s="175"/>
      <c r="K11" s="106"/>
      <c r="L11" s="106"/>
      <c r="M11" s="127" t="s">
        <v>8891</v>
      </c>
      <c r="N11" s="127" t="s">
        <v>8776</v>
      </c>
    </row>
    <row r="12" spans="1:14" x14ac:dyDescent="0.45">
      <c r="A12" s="127" t="s">
        <v>8772</v>
      </c>
      <c r="B12" s="127" t="s">
        <v>8777</v>
      </c>
      <c r="C12" s="127" t="s">
        <v>8783</v>
      </c>
      <c r="D12" s="127" t="s">
        <v>8887</v>
      </c>
      <c r="E12" s="127"/>
      <c r="F12" s="127" t="s">
        <v>8783</v>
      </c>
      <c r="G12" s="106">
        <v>36.51</v>
      </c>
      <c r="H12" s="106">
        <v>-109.05</v>
      </c>
      <c r="I12" s="106">
        <v>1830</v>
      </c>
      <c r="J12" s="175"/>
      <c r="K12" s="106"/>
      <c r="L12" s="106"/>
      <c r="M12" s="127" t="s">
        <v>8892</v>
      </c>
      <c r="N12" s="127" t="s">
        <v>8777</v>
      </c>
    </row>
    <row r="13" spans="1:14" x14ac:dyDescent="0.45">
      <c r="A13" s="127" t="s">
        <v>8761</v>
      </c>
      <c r="B13" s="127"/>
      <c r="C13" s="127" t="s">
        <v>8869</v>
      </c>
      <c r="D13" s="127" t="s">
        <v>1681</v>
      </c>
      <c r="E13" s="127"/>
      <c r="F13" s="127"/>
      <c r="G13" s="106">
        <v>-36.75</v>
      </c>
      <c r="H13" s="106">
        <v>142.12</v>
      </c>
      <c r="I13" s="106"/>
      <c r="J13" s="175"/>
      <c r="K13" s="106"/>
      <c r="L13" s="106"/>
      <c r="M13" s="127"/>
      <c r="N13" s="127"/>
    </row>
    <row r="14" spans="1:14" x14ac:dyDescent="0.45">
      <c r="A14" s="127"/>
      <c r="B14" s="127"/>
      <c r="C14" s="127"/>
      <c r="D14" s="127"/>
      <c r="E14" s="127"/>
      <c r="F14" s="127"/>
      <c r="G14" s="106"/>
      <c r="H14" s="106"/>
      <c r="I14" s="106"/>
      <c r="J14" s="175"/>
      <c r="K14" s="106"/>
      <c r="L14" s="106"/>
      <c r="M14" s="127"/>
      <c r="N14" s="127"/>
    </row>
  </sheetData>
  <mergeCells count="1">
    <mergeCell ref="A1:H1"/>
  </mergeCells>
  <dataValidations count="1">
    <dataValidation allowBlank="1" showDropDown="1" showInputMessage="1" showErrorMessage="1" sqref="D5" xr:uid="{9535982E-0A25-4A85-A8C9-E0AD7E769F48}"/>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0"/>
  <sheetViews>
    <sheetView zoomScaleNormal="100" workbookViewId="0">
      <pane ySplit="4" topLeftCell="A5" activePane="bottomLeft" state="frozen"/>
      <selection activeCell="F18" sqref="F18"/>
      <selection pane="bottomLeft" activeCell="C8" sqref="C8"/>
    </sheetView>
  </sheetViews>
  <sheetFormatPr defaultRowHeight="14.25" x14ac:dyDescent="0.45"/>
  <cols>
    <col min="1" max="1" width="13.73046875" customWidth="1"/>
    <col min="2" max="26" width="20.73046875" customWidth="1"/>
  </cols>
  <sheetData>
    <row r="1" spans="1:14" ht="150" customHeight="1" x14ac:dyDescent="0.45">
      <c r="A1" s="185" t="s">
        <v>6651</v>
      </c>
      <c r="B1" s="185"/>
      <c r="C1" s="185"/>
      <c r="D1" s="185"/>
      <c r="E1" s="185"/>
      <c r="F1" s="185"/>
      <c r="G1" s="185"/>
      <c r="H1" s="185"/>
    </row>
    <row r="2" spans="1:14" ht="28.5" customHeight="1" x14ac:dyDescent="0.45">
      <c r="A2" s="89"/>
      <c r="B2" s="89"/>
      <c r="C2" s="90"/>
    </row>
    <row r="3" spans="1:14" s="16" customFormat="1" ht="32.25" customHeight="1" x14ac:dyDescent="0.45">
      <c r="A3" s="15" t="s">
        <v>8693</v>
      </c>
      <c r="B3" s="15" t="s">
        <v>553</v>
      </c>
      <c r="C3" s="15" t="s">
        <v>1940</v>
      </c>
      <c r="D3" s="15" t="s">
        <v>1932</v>
      </c>
      <c r="E3" s="15" t="s">
        <v>7926</v>
      </c>
      <c r="F3" s="15" t="s">
        <v>1941</v>
      </c>
      <c r="G3" s="15" t="s">
        <v>1935</v>
      </c>
      <c r="H3" s="15" t="s">
        <v>1936</v>
      </c>
      <c r="I3" s="15" t="s">
        <v>1937</v>
      </c>
      <c r="J3" s="15" t="s">
        <v>6560</v>
      </c>
      <c r="K3" s="15" t="s">
        <v>6454</v>
      </c>
      <c r="L3" s="15" t="s">
        <v>6562</v>
      </c>
      <c r="N3" s="15"/>
    </row>
    <row r="4" spans="1:14" x14ac:dyDescent="0.4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45">
      <c r="A5" s="127" t="s">
        <v>8768</v>
      </c>
      <c r="B5" s="178"/>
      <c r="C5" s="127" t="s">
        <v>8779</v>
      </c>
      <c r="D5" s="178"/>
      <c r="E5" s="178"/>
      <c r="F5" s="127" t="s">
        <v>8887</v>
      </c>
      <c r="G5" s="106">
        <v>49.7</v>
      </c>
      <c r="H5" s="106">
        <v>-112.83</v>
      </c>
      <c r="I5" s="106">
        <v>920</v>
      </c>
      <c r="J5" s="117">
        <v>2</v>
      </c>
      <c r="K5" s="117">
        <v>2</v>
      </c>
      <c r="L5" s="117">
        <v>2</v>
      </c>
    </row>
    <row r="6" spans="1:14" x14ac:dyDescent="0.45">
      <c r="A6" s="127" t="s">
        <v>8769</v>
      </c>
      <c r="B6" s="127"/>
      <c r="C6" s="127" t="s">
        <v>8780</v>
      </c>
      <c r="D6" s="127"/>
      <c r="E6" s="127"/>
      <c r="F6" s="127" t="s">
        <v>8887</v>
      </c>
      <c r="G6" s="106">
        <v>46.76</v>
      </c>
      <c r="H6" s="106">
        <v>-100.91</v>
      </c>
      <c r="I6" s="106">
        <v>549</v>
      </c>
      <c r="J6" s="106">
        <v>2</v>
      </c>
      <c r="K6" s="106">
        <v>2</v>
      </c>
      <c r="L6" s="106">
        <v>2</v>
      </c>
    </row>
    <row r="7" spans="1:14" x14ac:dyDescent="0.45">
      <c r="A7" s="127" t="s">
        <v>8770</v>
      </c>
      <c r="B7" s="127"/>
      <c r="C7" s="127" t="s">
        <v>8781</v>
      </c>
      <c r="D7" s="127"/>
      <c r="E7" s="127"/>
      <c r="F7" s="127" t="s">
        <v>8887</v>
      </c>
      <c r="G7" s="106">
        <v>41.62</v>
      </c>
      <c r="H7" s="106">
        <v>-100.83</v>
      </c>
      <c r="I7" s="106">
        <v>975</v>
      </c>
      <c r="J7" s="106">
        <v>2</v>
      </c>
      <c r="K7" s="106">
        <v>2</v>
      </c>
      <c r="L7" s="106">
        <v>2</v>
      </c>
    </row>
    <row r="8" spans="1:14" x14ac:dyDescent="0.45">
      <c r="A8" s="127" t="s">
        <v>8771</v>
      </c>
      <c r="B8" s="127"/>
      <c r="C8" s="127" t="s">
        <v>8782</v>
      </c>
      <c r="D8" s="127"/>
      <c r="E8" s="127"/>
      <c r="F8" s="127" t="s">
        <v>8887</v>
      </c>
      <c r="G8" s="106">
        <v>39.15</v>
      </c>
      <c r="H8" s="106">
        <v>-96.61</v>
      </c>
      <c r="I8" s="106">
        <v>321</v>
      </c>
      <c r="J8" s="106">
        <v>2</v>
      </c>
      <c r="K8" s="106">
        <v>2</v>
      </c>
      <c r="L8" s="106">
        <v>2</v>
      </c>
    </row>
    <row r="9" spans="1:14" x14ac:dyDescent="0.45">
      <c r="A9" s="127" t="s">
        <v>8772</v>
      </c>
      <c r="B9" s="127"/>
      <c r="C9" s="127" t="s">
        <v>8783</v>
      </c>
      <c r="D9" s="127"/>
      <c r="E9" s="127"/>
      <c r="F9" s="127" t="s">
        <v>8887</v>
      </c>
      <c r="G9" s="106">
        <v>36.51</v>
      </c>
      <c r="H9" s="106">
        <v>-109.05</v>
      </c>
      <c r="I9" s="106">
        <v>1830</v>
      </c>
      <c r="J9" s="106">
        <v>2</v>
      </c>
      <c r="K9" s="106">
        <v>2</v>
      </c>
      <c r="L9" s="106">
        <v>2</v>
      </c>
    </row>
    <row r="10" spans="1:14" x14ac:dyDescent="0.45">
      <c r="A10" s="127"/>
      <c r="B10" s="127"/>
      <c r="C10" s="127"/>
      <c r="D10" s="127"/>
      <c r="E10" s="127"/>
      <c r="F10" s="127"/>
      <c r="G10" s="106"/>
      <c r="H10" s="106"/>
      <c r="I10" s="106"/>
      <c r="J10" s="106"/>
      <c r="K10" s="106"/>
      <c r="L10" s="106"/>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10" activePane="bottomLeft" state="frozen"/>
      <selection activeCell="I19" sqref="I19"/>
      <selection pane="bottomLeft" activeCell="C25" sqref="C25"/>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85" t="s">
        <v>6629</v>
      </c>
      <c r="B1" s="185"/>
      <c r="C1" s="185"/>
      <c r="D1" s="185"/>
      <c r="E1" s="185"/>
      <c r="F1" s="185"/>
      <c r="G1" s="185"/>
      <c r="H1" s="185"/>
      <c r="I1" s="185"/>
    </row>
    <row r="2" spans="1:9" ht="28.5" customHeight="1" x14ac:dyDescent="0.45">
      <c r="A2" s="30"/>
      <c r="B2" s="30"/>
      <c r="C2" s="30"/>
    </row>
    <row r="3" spans="1:9" s="15" customFormat="1" ht="32.25" customHeight="1" x14ac:dyDescent="0.45">
      <c r="A3" s="15" t="s">
        <v>6661</v>
      </c>
      <c r="B3" s="15" t="s">
        <v>7563</v>
      </c>
      <c r="C3" s="15" t="s">
        <v>1922</v>
      </c>
      <c r="D3" s="15" t="s">
        <v>1924</v>
      </c>
      <c r="E3" s="15" t="s">
        <v>7692</v>
      </c>
      <c r="F3" s="15" t="s">
        <v>7693</v>
      </c>
      <c r="G3" s="15" t="s">
        <v>1895</v>
      </c>
    </row>
    <row r="4" spans="1:9" x14ac:dyDescent="0.45">
      <c r="A4" s="4" t="s">
        <v>6659</v>
      </c>
      <c r="B4" s="4" t="s">
        <v>6660</v>
      </c>
      <c r="C4" s="4" t="s">
        <v>106</v>
      </c>
      <c r="D4" s="4" t="s">
        <v>107</v>
      </c>
      <c r="E4" s="4" t="s">
        <v>109</v>
      </c>
      <c r="F4" s="4" t="s">
        <v>108</v>
      </c>
      <c r="G4" s="4" t="s">
        <v>3816</v>
      </c>
    </row>
    <row r="5" spans="1:9" x14ac:dyDescent="0.4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4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4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45">
      <c r="A8" s="127" t="s">
        <v>7537</v>
      </c>
      <c r="B8" s="127" t="s">
        <v>7565</v>
      </c>
      <c r="C8" s="128" cm="1">
        <f t="array" ref="C8">IF(ROW() &lt; ROW(INDEX(institutions[resource_ID],ROWS(institutions[resource_ID]))), COUNTIF(INDEX(institutions[resource_ID],1):institutions[[#This Row],[resource_ID]],institutions[[#This Row],[resource_ID]]), "")</f>
        <v>1</v>
      </c>
      <c r="D8" s="127" t="s">
        <v>7602</v>
      </c>
      <c r="E8" s="127" t="s">
        <v>596</v>
      </c>
      <c r="F8" s="127" t="s">
        <v>627</v>
      </c>
      <c r="G8" s="127"/>
    </row>
    <row r="9" spans="1:9" x14ac:dyDescent="0.45">
      <c r="A9" s="127" t="s">
        <v>8761</v>
      </c>
      <c r="B9" s="127" t="s">
        <v>7565</v>
      </c>
      <c r="C9" s="128" cm="1">
        <f t="array" ref="C9">IF(ROW() &lt; ROW(INDEX(institutions[resource_ID],ROWS(institutions[resource_ID]))), COUNTIF(INDEX(institutions[resource_ID],1):institutions[[#This Row],[resource_ID]],institutions[[#This Row],[resource_ID]]), "")</f>
        <v>1</v>
      </c>
      <c r="D9" s="127" t="s">
        <v>8784</v>
      </c>
      <c r="E9" s="127"/>
      <c r="F9" s="127" t="s">
        <v>627</v>
      </c>
      <c r="G9" s="127"/>
    </row>
    <row r="10" spans="1:9" x14ac:dyDescent="0.45">
      <c r="A10" s="127" t="s">
        <v>8761</v>
      </c>
      <c r="B10" s="127" t="s">
        <v>7565</v>
      </c>
      <c r="C10" s="128" cm="1">
        <f t="array" ref="C10">IF(ROW() &lt; ROW(INDEX(institutions[resource_ID],ROWS(institutions[resource_ID]))), COUNTIF(INDEX(institutions[resource_ID],1):institutions[[#This Row],[resource_ID]],institutions[[#This Row],[resource_ID]]), "")</f>
        <v>2</v>
      </c>
      <c r="D10" s="127" t="s">
        <v>8785</v>
      </c>
      <c r="E10" s="127"/>
      <c r="F10" s="127" t="s">
        <v>661</v>
      </c>
      <c r="G10" s="127"/>
    </row>
    <row r="11" spans="1:9" x14ac:dyDescent="0.45">
      <c r="A11" s="127" t="s">
        <v>8761</v>
      </c>
      <c r="B11" s="127" t="s">
        <v>7565</v>
      </c>
      <c r="C11" s="128" cm="1">
        <f t="array" ref="C11">IF(ROW() &lt; ROW(INDEX(institutions[resource_ID],ROWS(institutions[resource_ID]))), COUNTIF(INDEX(institutions[resource_ID],1):institutions[[#This Row],[resource_ID]],institutions[[#This Row],[resource_ID]]), "")</f>
        <v>3</v>
      </c>
      <c r="D11" s="127" t="s">
        <v>8786</v>
      </c>
      <c r="E11" s="127"/>
      <c r="F11" s="127" t="s">
        <v>661</v>
      </c>
      <c r="G11" s="127"/>
    </row>
    <row r="12" spans="1:9" x14ac:dyDescent="0.45">
      <c r="A12" s="127" t="s">
        <v>8761</v>
      </c>
      <c r="B12" s="127" t="s">
        <v>7565</v>
      </c>
      <c r="C12" s="128" cm="1">
        <f t="array" ref="C12">IF(ROW() &lt; ROW(INDEX(institutions[resource_ID],ROWS(institutions[resource_ID]))), COUNTIF(INDEX(institutions[resource_ID],1):institutions[[#This Row],[resource_ID]],institutions[[#This Row],[resource_ID]]), "")</f>
        <v>4</v>
      </c>
      <c r="D12" s="127" t="s">
        <v>8787</v>
      </c>
      <c r="E12" s="127"/>
      <c r="F12" s="127" t="s">
        <v>594</v>
      </c>
      <c r="G12" s="127"/>
    </row>
    <row r="13" spans="1:9" x14ac:dyDescent="0.45">
      <c r="A13" s="127" t="s">
        <v>8761</v>
      </c>
      <c r="B13" s="127" t="s">
        <v>7565</v>
      </c>
      <c r="C13" s="128" cm="1">
        <f t="array" ref="C13">IF(ROW() &lt; ROW(INDEX(institutions[resource_ID],ROWS(institutions[resource_ID]))), COUNTIF(INDEX(institutions[resource_ID],1):institutions[[#This Row],[resource_ID]],institutions[[#This Row],[resource_ID]]), "")</f>
        <v>5</v>
      </c>
      <c r="D13" s="127" t="s">
        <v>8788</v>
      </c>
      <c r="E13" s="127"/>
      <c r="F13" s="127" t="s">
        <v>594</v>
      </c>
      <c r="G13" s="127"/>
    </row>
    <row r="14" spans="1:9" x14ac:dyDescent="0.45">
      <c r="A14" s="127" t="s">
        <v>8761</v>
      </c>
      <c r="B14" s="127" t="s">
        <v>7565</v>
      </c>
      <c r="C14" s="128" cm="1">
        <f t="array" ref="C14">IF(ROW() &lt; ROW(INDEX(institutions[resource_ID],ROWS(institutions[resource_ID]))), COUNTIF(INDEX(institutions[resource_ID],1):institutions[[#This Row],[resource_ID]],institutions[[#This Row],[resource_ID]]), "")</f>
        <v>6</v>
      </c>
      <c r="D14" s="127" t="s">
        <v>8789</v>
      </c>
      <c r="E14" s="127"/>
      <c r="F14" s="127" t="s">
        <v>594</v>
      </c>
      <c r="G14" s="127"/>
    </row>
    <row r="15" spans="1:9" x14ac:dyDescent="0.45">
      <c r="A15" s="127" t="s">
        <v>8761</v>
      </c>
      <c r="B15" s="127" t="s">
        <v>7565</v>
      </c>
      <c r="C15" s="128" cm="1">
        <f t="array" ref="C15">IF(ROW() &lt; ROW(INDEX(institutions[resource_ID],ROWS(institutions[resource_ID]))), COUNTIF(INDEX(institutions[resource_ID],1):institutions[[#This Row],[resource_ID]],institutions[[#This Row],[resource_ID]]), "")</f>
        <v>7</v>
      </c>
      <c r="D15" s="127" t="s">
        <v>8790</v>
      </c>
      <c r="E15" s="127"/>
      <c r="F15" s="127" t="s">
        <v>627</v>
      </c>
      <c r="G15" s="127"/>
    </row>
    <row r="16" spans="1:9" x14ac:dyDescent="0.45">
      <c r="A16" s="127" t="s">
        <v>8761</v>
      </c>
      <c r="B16" s="127" t="s">
        <v>7565</v>
      </c>
      <c r="C16" s="128" cm="1">
        <f t="array" ref="C16">IF(ROW() &lt; ROW(INDEX(institutions[resource_ID],ROWS(institutions[resource_ID]))), COUNTIF(INDEX(institutions[resource_ID],1):institutions[[#This Row],[resource_ID]],institutions[[#This Row],[resource_ID]]), "")</f>
        <v>8</v>
      </c>
      <c r="D16" s="127" t="s">
        <v>8791</v>
      </c>
      <c r="E16" s="127"/>
      <c r="F16" s="127" t="s">
        <v>661</v>
      </c>
      <c r="G16" s="127"/>
    </row>
    <row r="17" spans="1:7" x14ac:dyDescent="0.45">
      <c r="A17" s="127" t="s">
        <v>8761</v>
      </c>
      <c r="B17" s="127" t="s">
        <v>7565</v>
      </c>
      <c r="C17" s="128" cm="1">
        <f t="array" ref="C17">IF(ROW() &lt; ROW(INDEX(institutions[resource_ID],ROWS(institutions[resource_ID]))), COUNTIF(INDEX(institutions[resource_ID],1):institutions[[#This Row],[resource_ID]],institutions[[#This Row],[resource_ID]]), "")</f>
        <v>9</v>
      </c>
      <c r="D17" s="127" t="s">
        <v>8792</v>
      </c>
      <c r="E17" s="127"/>
      <c r="F17" s="127" t="s">
        <v>661</v>
      </c>
      <c r="G17" s="127"/>
    </row>
    <row r="18" spans="1:7" x14ac:dyDescent="0.45">
      <c r="A18" s="127" t="s">
        <v>8761</v>
      </c>
      <c r="B18" s="127" t="s">
        <v>7565</v>
      </c>
      <c r="C18" s="128" cm="1">
        <f t="array" ref="C18">IF(ROW() &lt; ROW(INDEX(institutions[resource_ID],ROWS(institutions[resource_ID]))), COUNTIF(INDEX(institutions[resource_ID],1):institutions[[#This Row],[resource_ID]],institutions[[#This Row],[resource_ID]]), "")</f>
        <v>10</v>
      </c>
      <c r="D18" s="127" t="s">
        <v>8793</v>
      </c>
      <c r="E18" s="127"/>
      <c r="F18" s="127" t="s">
        <v>594</v>
      </c>
      <c r="G18" s="127"/>
    </row>
    <row r="19" spans="1:7" x14ac:dyDescent="0.45">
      <c r="A19" s="127" t="s">
        <v>8761</v>
      </c>
      <c r="B19" s="127" t="s">
        <v>7565</v>
      </c>
      <c r="C19" s="128" cm="1">
        <f t="array" ref="C19">IF(ROW() &lt; ROW(INDEX(institutions[resource_ID],ROWS(institutions[resource_ID]))), COUNTIF(INDEX(institutions[resource_ID],1):institutions[[#This Row],[resource_ID]],institutions[[#This Row],[resource_ID]]), "")</f>
        <v>11</v>
      </c>
      <c r="D19" s="127" t="s">
        <v>8787</v>
      </c>
      <c r="E19" s="127"/>
      <c r="F19" s="127" t="s">
        <v>594</v>
      </c>
      <c r="G19" s="127"/>
    </row>
    <row r="20" spans="1:7" x14ac:dyDescent="0.45">
      <c r="A20" s="127" t="s">
        <v>8762</v>
      </c>
      <c r="B20" s="127" t="s">
        <v>7565</v>
      </c>
      <c r="C20" s="128" cm="1">
        <f t="array" ref="C20">IF(ROW() &lt; ROW(INDEX(institutions[resource_ID],ROWS(institutions[resource_ID]))), COUNTIF(INDEX(institutions[resource_ID],1):institutions[[#This Row],[resource_ID]],institutions[[#This Row],[resource_ID]]), "")</f>
        <v>1</v>
      </c>
      <c r="D20" s="127" t="s">
        <v>8794</v>
      </c>
      <c r="E20" s="127"/>
      <c r="F20" s="127" t="s">
        <v>692</v>
      </c>
      <c r="G20" s="127"/>
    </row>
    <row r="21" spans="1:7" x14ac:dyDescent="0.45">
      <c r="A21" s="127" t="s">
        <v>8762</v>
      </c>
      <c r="B21" s="127" t="s">
        <v>7565</v>
      </c>
      <c r="C21" s="128" cm="1">
        <f t="array" ref="C21">IF(ROW() &lt; ROW(INDEX(institutions[resource_ID],ROWS(institutions[resource_ID]))), COUNTIF(INDEX(institutions[resource_ID],1):institutions[[#This Row],[resource_ID]],institutions[[#This Row],[resource_ID]]), "")</f>
        <v>2</v>
      </c>
      <c r="D21" s="127" t="s">
        <v>8795</v>
      </c>
      <c r="E21" s="127"/>
      <c r="F21" s="127" t="s">
        <v>692</v>
      </c>
      <c r="G21" s="127"/>
    </row>
    <row r="22" spans="1:7" x14ac:dyDescent="0.45">
      <c r="A22" s="127" t="s">
        <v>8762</v>
      </c>
      <c r="B22" s="127" t="s">
        <v>7565</v>
      </c>
      <c r="C22" s="128" cm="1">
        <f t="array" ref="C22">IF(ROW() &lt; ROW(INDEX(institutions[resource_ID],ROWS(institutions[resource_ID]))), COUNTIF(INDEX(institutions[resource_ID],1):institutions[[#This Row],[resource_ID]],institutions[[#This Row],[resource_ID]]), "")</f>
        <v>3</v>
      </c>
      <c r="D22" s="127" t="s">
        <v>8796</v>
      </c>
      <c r="E22" s="127"/>
      <c r="F22" s="127" t="s">
        <v>692</v>
      </c>
      <c r="G22" s="127"/>
    </row>
    <row r="23" spans="1:7" x14ac:dyDescent="0.45">
      <c r="A23" s="127" t="s">
        <v>8762</v>
      </c>
      <c r="B23" s="127" t="s">
        <v>7565</v>
      </c>
      <c r="C23" s="181" cm="1">
        <f t="array" ref="C23">IF(ROW() &lt; ROW(INDEX(institutions[resource_ID],ROWS(institutions[resource_ID]))), COUNTIF(INDEX(institutions[resource_ID],1):institutions[[#This Row],[resource_ID]],institutions[[#This Row],[resource_ID]]), "")</f>
        <v>4</v>
      </c>
      <c r="D23" s="127" t="s">
        <v>8797</v>
      </c>
      <c r="E23" s="127"/>
      <c r="F23" s="127" t="s">
        <v>627</v>
      </c>
      <c r="G23" s="127"/>
    </row>
    <row r="24" spans="1:7" x14ac:dyDescent="0.45">
      <c r="A24" s="127" t="s">
        <v>8762</v>
      </c>
      <c r="B24" s="127" t="s">
        <v>7565</v>
      </c>
      <c r="C24" s="181" cm="1">
        <f t="array" ref="C24">IF(ROW() &lt; ROW(INDEX(institutions[resource_ID],ROWS(institutions[resource_ID]))), COUNTIF(INDEX(institutions[resource_ID],1):institutions[[#This Row],[resource_ID]],institutions[[#This Row],[resource_ID]]), "")</f>
        <v>5</v>
      </c>
      <c r="D24" s="127" t="s">
        <v>8798</v>
      </c>
      <c r="E24" s="127"/>
      <c r="F24" s="127" t="s">
        <v>627</v>
      </c>
      <c r="G24" s="127"/>
    </row>
    <row r="25" spans="1:7" x14ac:dyDescent="0.45">
      <c r="A25" s="127" t="s">
        <v>8762</v>
      </c>
      <c r="B25" s="127" t="s">
        <v>7565</v>
      </c>
      <c r="C25" s="128" cm="1">
        <f t="array" ref="C25">IF(ROW() &lt; ROW(INDEX(institutions[resource_ID],ROWS(institutions[resource_ID]))), COUNTIF(INDEX(institutions[resource_ID],1):institutions[[#This Row],[resource_ID]],institutions[[#This Row],[resource_ID]]), "")</f>
        <v>6</v>
      </c>
      <c r="D25" s="127" t="s">
        <v>8799</v>
      </c>
      <c r="E25" s="127"/>
      <c r="F25" s="127" t="s">
        <v>661</v>
      </c>
      <c r="G25" s="127"/>
    </row>
    <row r="26" spans="1:7" x14ac:dyDescent="0.4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9" activePane="bottomLeft" state="frozen"/>
      <selection pane="bottomLeft" activeCell="B33" sqref="B33"/>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85" t="s">
        <v>6628</v>
      </c>
      <c r="B1" s="185"/>
      <c r="C1" s="185"/>
      <c r="D1" s="185"/>
      <c r="E1" s="185"/>
      <c r="F1" s="185"/>
      <c r="G1" s="185"/>
      <c r="H1" s="185"/>
      <c r="I1" s="185"/>
      <c r="J1" s="185"/>
    </row>
    <row r="2" spans="1:10" ht="28.5" customHeight="1" x14ac:dyDescent="0.45">
      <c r="A2" s="30"/>
      <c r="B2" s="30"/>
      <c r="C2" s="30"/>
      <c r="D2" s="30"/>
    </row>
    <row r="3" spans="1:10" s="15" customFormat="1" ht="32.25" customHeight="1" x14ac:dyDescent="0.45">
      <c r="A3" s="15" t="s">
        <v>6661</v>
      </c>
      <c r="B3" s="15" t="s">
        <v>7563</v>
      </c>
      <c r="C3" s="15" t="s">
        <v>1922</v>
      </c>
      <c r="D3" s="15" t="s">
        <v>7567</v>
      </c>
      <c r="E3" s="15" t="s">
        <v>1919</v>
      </c>
      <c r="F3" s="15" t="s">
        <v>1918</v>
      </c>
      <c r="G3" s="15" t="s">
        <v>7566</v>
      </c>
      <c r="H3" s="15" t="s">
        <v>1921</v>
      </c>
      <c r="I3" s="15" t="s">
        <v>6388</v>
      </c>
      <c r="J3" s="15" t="s">
        <v>1895</v>
      </c>
    </row>
    <row r="4" spans="1:10" x14ac:dyDescent="0.45">
      <c r="A4" t="s">
        <v>6659</v>
      </c>
      <c r="B4" t="s">
        <v>6660</v>
      </c>
      <c r="C4" t="s">
        <v>101</v>
      </c>
      <c r="D4" t="s">
        <v>106</v>
      </c>
      <c r="E4" t="s">
        <v>103</v>
      </c>
      <c r="F4" t="s">
        <v>102</v>
      </c>
      <c r="G4" t="s">
        <v>104</v>
      </c>
      <c r="H4" t="s">
        <v>105</v>
      </c>
      <c r="I4" t="s">
        <v>3815</v>
      </c>
      <c r="J4" t="s">
        <v>3814</v>
      </c>
    </row>
    <row r="5" spans="1:10" x14ac:dyDescent="0.4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4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4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4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45">
      <c r="A9" s="127" t="s">
        <v>7537</v>
      </c>
      <c r="B9" s="127" t="s">
        <v>7565</v>
      </c>
      <c r="C9" s="128" cm="1">
        <f t="array" ref="C9">IF(ROW() &lt; ROW(INDEX(persons[resource_ID],ROWS(persons[resource_ID]))), COUNTIF(INDEX(persons[resource_ID],1):persons[[#This Row],[resource_ID]],persons[[#This Row],[resource_ID]]), "")</f>
        <v>1</v>
      </c>
      <c r="D9" s="128" t="s">
        <v>7603</v>
      </c>
      <c r="E9" s="127" t="s">
        <v>7606</v>
      </c>
      <c r="F9" s="127" t="s">
        <v>7604</v>
      </c>
      <c r="G9" s="127"/>
      <c r="H9" s="127"/>
      <c r="I9" s="127"/>
      <c r="J9" s="127"/>
    </row>
    <row r="10" spans="1:10" x14ac:dyDescent="0.45">
      <c r="A10" s="127" t="s">
        <v>7537</v>
      </c>
      <c r="B10" s="127" t="s">
        <v>7565</v>
      </c>
      <c r="C10" s="128" cm="1">
        <f t="array" ref="C10">IF(ROW() &lt; ROW(INDEX(persons[resource_ID],ROWS(persons[resource_ID]))), COUNTIF(INDEX(persons[resource_ID],1):persons[[#This Row],[resource_ID]],persons[[#This Row],[resource_ID]]), "")</f>
        <v>2</v>
      </c>
      <c r="D10" s="128" t="s">
        <v>7603</v>
      </c>
      <c r="E10" s="127" t="s">
        <v>7607</v>
      </c>
      <c r="F10" s="127" t="s">
        <v>7605</v>
      </c>
      <c r="G10" s="127"/>
      <c r="H10" s="127"/>
      <c r="I10" s="127"/>
      <c r="J10" s="127"/>
    </row>
    <row r="11" spans="1:10" x14ac:dyDescent="0.45">
      <c r="A11" s="127" t="s">
        <v>8761</v>
      </c>
      <c r="B11" s="127" t="s">
        <v>7565</v>
      </c>
      <c r="C11" s="128" cm="1">
        <f t="array" ref="C11">IF(ROW() &lt; ROW(INDEX(persons[resource_ID],ROWS(persons[resource_ID]))), COUNTIF(INDEX(persons[resource_ID],1):persons[[#This Row],[resource_ID]],persons[[#This Row],[resource_ID]]), "")</f>
        <v>1</v>
      </c>
      <c r="D11" s="128" t="s">
        <v>8800</v>
      </c>
      <c r="E11" s="127" t="s">
        <v>8801</v>
      </c>
      <c r="F11" s="127" t="s">
        <v>8802</v>
      </c>
      <c r="G11" s="127" t="s">
        <v>7606</v>
      </c>
      <c r="H11" s="127"/>
      <c r="I11" s="127"/>
      <c r="J11" s="127"/>
    </row>
    <row r="12" spans="1:10" x14ac:dyDescent="0.45">
      <c r="A12" s="127" t="s">
        <v>8761</v>
      </c>
      <c r="B12" s="127" t="s">
        <v>7565</v>
      </c>
      <c r="C12" s="128" cm="1">
        <f t="array" ref="C12">IF(ROW() &lt; ROW(INDEX(persons[resource_ID],ROWS(persons[resource_ID]))), COUNTIF(INDEX(persons[resource_ID],1):persons[[#This Row],[resource_ID]],persons[[#This Row],[resource_ID]]), "")</f>
        <v>2</v>
      </c>
      <c r="D12" s="128" t="s">
        <v>8803</v>
      </c>
      <c r="E12" s="127" t="s">
        <v>8804</v>
      </c>
      <c r="F12" s="127" t="s">
        <v>8805</v>
      </c>
      <c r="G12" s="127"/>
      <c r="H12" s="127"/>
      <c r="I12" s="127"/>
      <c r="J12" s="127"/>
    </row>
    <row r="13" spans="1:10" x14ac:dyDescent="0.45">
      <c r="A13" s="127" t="s">
        <v>8761</v>
      </c>
      <c r="B13" s="127" t="s">
        <v>7565</v>
      </c>
      <c r="C13" s="128" cm="1">
        <f t="array" ref="C13">IF(ROW() &lt; ROW(INDEX(persons[resource_ID],ROWS(persons[resource_ID]))), COUNTIF(INDEX(persons[resource_ID],1):persons[[#This Row],[resource_ID]],persons[[#This Row],[resource_ID]]), "")</f>
        <v>3</v>
      </c>
      <c r="D13" s="128" t="s">
        <v>8800</v>
      </c>
      <c r="E13" s="127" t="s">
        <v>8806</v>
      </c>
      <c r="F13" s="127" t="s">
        <v>8807</v>
      </c>
      <c r="G13" s="127"/>
      <c r="H13" s="127"/>
      <c r="I13" s="127"/>
      <c r="J13" s="127"/>
    </row>
    <row r="14" spans="1:10" x14ac:dyDescent="0.45">
      <c r="A14" s="127" t="s">
        <v>8761</v>
      </c>
      <c r="B14" s="127" t="s">
        <v>7565</v>
      </c>
      <c r="C14" s="128" cm="1">
        <f t="array" ref="C14">IF(ROW() &lt; ROW(INDEX(persons[resource_ID],ROWS(persons[resource_ID]))), COUNTIF(INDEX(persons[resource_ID],1):persons[[#This Row],[resource_ID]],persons[[#This Row],[resource_ID]]), "")</f>
        <v>4</v>
      </c>
      <c r="D14" s="128" t="s">
        <v>8808</v>
      </c>
      <c r="E14" s="127" t="s">
        <v>8809</v>
      </c>
      <c r="F14" s="127" t="s">
        <v>8810</v>
      </c>
      <c r="G14" s="127"/>
      <c r="H14" s="127"/>
      <c r="I14" s="127"/>
      <c r="J14" s="127"/>
    </row>
    <row r="15" spans="1:10" x14ac:dyDescent="0.45">
      <c r="A15" s="127" t="s">
        <v>8761</v>
      </c>
      <c r="B15" s="127" t="s">
        <v>7565</v>
      </c>
      <c r="C15" s="128" cm="1">
        <f t="array" ref="C15">IF(ROW() &lt; ROW(INDEX(persons[resource_ID],ROWS(persons[resource_ID]))), COUNTIF(INDEX(persons[resource_ID],1):persons[[#This Row],[resource_ID]],persons[[#This Row],[resource_ID]]), "")</f>
        <v>5</v>
      </c>
      <c r="D15" s="128" t="s">
        <v>8811</v>
      </c>
      <c r="E15" s="127" t="s">
        <v>8812</v>
      </c>
      <c r="F15" s="127" t="s">
        <v>8813</v>
      </c>
      <c r="G15" s="127"/>
      <c r="H15" s="127"/>
      <c r="I15" s="127"/>
      <c r="J15" s="127"/>
    </row>
    <row r="16" spans="1:10" x14ac:dyDescent="0.45">
      <c r="A16" s="127" t="s">
        <v>8761</v>
      </c>
      <c r="B16" s="127" t="s">
        <v>7565</v>
      </c>
      <c r="C16" s="128" cm="1">
        <f t="array" ref="C16">IF(ROW() &lt; ROW(INDEX(persons[resource_ID],ROWS(persons[resource_ID]))), COUNTIF(INDEX(persons[resource_ID],1):persons[[#This Row],[resource_ID]],persons[[#This Row],[resource_ID]]), "")</f>
        <v>6</v>
      </c>
      <c r="D16" s="128" t="s">
        <v>8814</v>
      </c>
      <c r="E16" s="127" t="s">
        <v>8815</v>
      </c>
      <c r="F16" s="127" t="s">
        <v>8816</v>
      </c>
      <c r="G16" s="127"/>
      <c r="H16" s="127"/>
      <c r="I16" s="127"/>
      <c r="J16" s="127"/>
    </row>
    <row r="17" spans="1:10" x14ac:dyDescent="0.45">
      <c r="A17" s="127" t="s">
        <v>8761</v>
      </c>
      <c r="B17" s="127" t="s">
        <v>7565</v>
      </c>
      <c r="C17" s="128" cm="1">
        <f t="array" ref="C17">IF(ROW() &lt; ROW(INDEX(persons[resource_ID],ROWS(persons[resource_ID]))), COUNTIF(INDEX(persons[resource_ID],1):persons[[#This Row],[resource_ID]],persons[[#This Row],[resource_ID]]), "")</f>
        <v>7</v>
      </c>
      <c r="D17" s="128" t="s">
        <v>8817</v>
      </c>
      <c r="E17" s="127" t="s">
        <v>8818</v>
      </c>
      <c r="F17" s="127" t="s">
        <v>8819</v>
      </c>
      <c r="G17" s="127"/>
      <c r="H17" s="127"/>
      <c r="I17" s="127"/>
      <c r="J17" s="127"/>
    </row>
    <row r="18" spans="1:10" x14ac:dyDescent="0.45">
      <c r="A18" s="127" t="s">
        <v>8761</v>
      </c>
      <c r="B18" s="127" t="s">
        <v>7565</v>
      </c>
      <c r="C18" s="128" cm="1">
        <f t="array" ref="C18">IF(ROW() &lt; ROW(INDEX(persons[resource_ID],ROWS(persons[resource_ID]))), COUNTIF(INDEX(persons[resource_ID],1):persons[[#This Row],[resource_ID]],persons[[#This Row],[resource_ID]]), "")</f>
        <v>8</v>
      </c>
      <c r="D18" s="128" t="s">
        <v>8817</v>
      </c>
      <c r="E18" s="127" t="s">
        <v>8820</v>
      </c>
      <c r="F18" s="127" t="s">
        <v>8821</v>
      </c>
      <c r="G18" s="127"/>
      <c r="H18" s="127"/>
      <c r="I18" s="127"/>
      <c r="J18" s="127"/>
    </row>
    <row r="19" spans="1:10" x14ac:dyDescent="0.45">
      <c r="A19" s="127" t="s">
        <v>8761</v>
      </c>
      <c r="B19" s="127" t="s">
        <v>7565</v>
      </c>
      <c r="C19" s="128" cm="1">
        <f t="array" ref="C19">IF(ROW() &lt; ROW(INDEX(persons[resource_ID],ROWS(persons[resource_ID]))), COUNTIF(INDEX(persons[resource_ID],1):persons[[#This Row],[resource_ID]],persons[[#This Row],[resource_ID]]), "")</f>
        <v>9</v>
      </c>
      <c r="D19" s="128" t="s">
        <v>8800</v>
      </c>
      <c r="E19" s="127" t="s">
        <v>8822</v>
      </c>
      <c r="F19" s="127" t="s">
        <v>8823</v>
      </c>
      <c r="G19" s="127"/>
      <c r="H19" s="127"/>
      <c r="I19" s="127"/>
      <c r="J19" s="127"/>
    </row>
    <row r="20" spans="1:10" x14ac:dyDescent="0.45">
      <c r="A20" s="127" t="s">
        <v>8761</v>
      </c>
      <c r="B20" s="127" t="s">
        <v>7565</v>
      </c>
      <c r="C20" s="128" cm="1">
        <f t="array" ref="C20">IF(ROW() &lt; ROW(INDEX(persons[resource_ID],ROWS(persons[resource_ID]))), COUNTIF(INDEX(persons[resource_ID],1):persons[[#This Row],[resource_ID]],persons[[#This Row],[resource_ID]]), "")</f>
        <v>10</v>
      </c>
      <c r="D20" s="128" t="s">
        <v>8824</v>
      </c>
      <c r="E20" s="127" t="s">
        <v>8825</v>
      </c>
      <c r="F20" s="127" t="s">
        <v>8826</v>
      </c>
      <c r="G20" s="127"/>
      <c r="H20" s="127"/>
      <c r="I20" s="127"/>
      <c r="J20" s="127"/>
    </row>
    <row r="21" spans="1:10" x14ac:dyDescent="0.45">
      <c r="A21" s="127" t="s">
        <v>8761</v>
      </c>
      <c r="B21" s="127" t="s">
        <v>7565</v>
      </c>
      <c r="C21" s="128" cm="1">
        <f t="array" ref="C21">IF(ROW() &lt; ROW(INDEX(persons[resource_ID],ROWS(persons[resource_ID]))), COUNTIF(INDEX(persons[resource_ID],1):persons[[#This Row],[resource_ID]],persons[[#This Row],[resource_ID]]), "")</f>
        <v>11</v>
      </c>
      <c r="D21" s="128" t="s">
        <v>8827</v>
      </c>
      <c r="E21" s="127" t="s">
        <v>8828</v>
      </c>
      <c r="F21" s="127" t="s">
        <v>8829</v>
      </c>
      <c r="G21" s="127"/>
      <c r="H21" s="127"/>
      <c r="I21" s="127"/>
      <c r="J21" s="127"/>
    </row>
    <row r="22" spans="1:10" x14ac:dyDescent="0.45">
      <c r="A22" s="127" t="s">
        <v>8761</v>
      </c>
      <c r="B22" s="127" t="s">
        <v>7565</v>
      </c>
      <c r="C22" s="128" cm="1">
        <f t="array" ref="C22">IF(ROW() &lt; ROW(INDEX(persons[resource_ID],ROWS(persons[resource_ID]))), COUNTIF(INDEX(persons[resource_ID],1):persons[[#This Row],[resource_ID]],persons[[#This Row],[resource_ID]]), "")</f>
        <v>12</v>
      </c>
      <c r="D22" s="128" t="s">
        <v>8830</v>
      </c>
      <c r="E22" s="127" t="s">
        <v>8831</v>
      </c>
      <c r="F22" s="127" t="s">
        <v>8832</v>
      </c>
      <c r="G22" s="127"/>
      <c r="H22" s="127"/>
      <c r="I22" s="127"/>
      <c r="J22" s="127"/>
    </row>
    <row r="23" spans="1:10" x14ac:dyDescent="0.45">
      <c r="A23" s="127" t="s">
        <v>8761</v>
      </c>
      <c r="B23" s="127" t="s">
        <v>7565</v>
      </c>
      <c r="C23" s="128" cm="1">
        <f t="array" ref="C23">IF(ROW() &lt; ROW(INDEX(persons[resource_ID],ROWS(persons[resource_ID]))), COUNTIF(INDEX(persons[resource_ID],1):persons[[#This Row],[resource_ID]],persons[[#This Row],[resource_ID]]), "")</f>
        <v>13</v>
      </c>
      <c r="D23" s="128" t="s">
        <v>8833</v>
      </c>
      <c r="E23" s="127" t="s">
        <v>8831</v>
      </c>
      <c r="F23" s="127" t="s">
        <v>8832</v>
      </c>
      <c r="G23" s="127"/>
      <c r="H23" s="127"/>
      <c r="I23" s="127"/>
      <c r="J23" s="127"/>
    </row>
    <row r="24" spans="1:10" x14ac:dyDescent="0.45">
      <c r="A24" s="127" t="s">
        <v>8761</v>
      </c>
      <c r="B24" s="127" t="s">
        <v>7565</v>
      </c>
      <c r="C24" s="128" cm="1">
        <f t="array" ref="C24">IF(ROW() &lt; ROW(INDEX(persons[resource_ID],ROWS(persons[resource_ID]))), COUNTIF(INDEX(persons[resource_ID],1):persons[[#This Row],[resource_ID]],persons[[#This Row],[resource_ID]]), "")</f>
        <v>14</v>
      </c>
      <c r="D24" s="128" t="s">
        <v>8834</v>
      </c>
      <c r="E24" s="127" t="s">
        <v>8835</v>
      </c>
      <c r="F24" s="127" t="s">
        <v>8836</v>
      </c>
      <c r="G24" s="127"/>
      <c r="H24" s="127"/>
      <c r="I24" s="127"/>
      <c r="J24" s="127"/>
    </row>
    <row r="25" spans="1:10" x14ac:dyDescent="0.45">
      <c r="A25" s="127" t="s">
        <v>8762</v>
      </c>
      <c r="B25" s="127" t="s">
        <v>7565</v>
      </c>
      <c r="C25" s="128" cm="1">
        <f t="array" ref="C25">IF(ROW() &lt; ROW(INDEX(persons[resource_ID],ROWS(persons[resource_ID]))), COUNTIF(INDEX(persons[resource_ID],1):persons[[#This Row],[resource_ID]],persons[[#This Row],[resource_ID]]), "")</f>
        <v>1</v>
      </c>
      <c r="D25" s="128" t="s">
        <v>8837</v>
      </c>
      <c r="E25" s="127" t="s">
        <v>8838</v>
      </c>
      <c r="F25" s="127" t="s">
        <v>8839</v>
      </c>
      <c r="G25" s="127" t="s">
        <v>7606</v>
      </c>
      <c r="H25" s="127"/>
      <c r="I25" s="127"/>
      <c r="J25" s="127"/>
    </row>
    <row r="26" spans="1:10" x14ac:dyDescent="0.45">
      <c r="A26" s="127" t="s">
        <v>8762</v>
      </c>
      <c r="B26" s="127" t="s">
        <v>7565</v>
      </c>
      <c r="C26" s="128" cm="1">
        <f t="array" ref="C26">IF(ROW() &lt; ROW(INDEX(persons[resource_ID],ROWS(persons[resource_ID]))), COUNTIF(INDEX(persons[resource_ID],1):persons[[#This Row],[resource_ID]],persons[[#This Row],[resource_ID]]), "")</f>
        <v>2</v>
      </c>
      <c r="D26" s="128" t="s">
        <v>8840</v>
      </c>
      <c r="E26" s="127" t="s">
        <v>8841</v>
      </c>
      <c r="F26" s="127" t="s">
        <v>8842</v>
      </c>
      <c r="G26" s="127" t="s">
        <v>8843</v>
      </c>
      <c r="H26" s="127"/>
      <c r="I26" s="127"/>
      <c r="J26" s="127"/>
    </row>
    <row r="27" spans="1:10" x14ac:dyDescent="0.45">
      <c r="A27" s="127" t="s">
        <v>8762</v>
      </c>
      <c r="B27" s="127" t="s">
        <v>7565</v>
      </c>
      <c r="C27" s="128" cm="1">
        <f t="array" ref="C27">IF(ROW() &lt; ROW(INDEX(persons[resource_ID],ROWS(persons[resource_ID]))), COUNTIF(INDEX(persons[resource_ID],1):persons[[#This Row],[resource_ID]],persons[[#This Row],[resource_ID]]), "")</f>
        <v>3</v>
      </c>
      <c r="D27" s="128" t="s">
        <v>8844</v>
      </c>
      <c r="E27" s="127" t="s">
        <v>8845</v>
      </c>
      <c r="F27" s="127" t="s">
        <v>8846</v>
      </c>
      <c r="G27" s="127"/>
      <c r="H27" s="127"/>
      <c r="I27" s="127"/>
      <c r="J27" s="127"/>
    </row>
    <row r="28" spans="1:10" x14ac:dyDescent="0.45">
      <c r="A28" s="127" t="s">
        <v>8762</v>
      </c>
      <c r="B28" s="127" t="s">
        <v>7565</v>
      </c>
      <c r="C28" s="128" cm="1">
        <f t="array" ref="C28">IF(ROW() &lt; ROW(INDEX(persons[resource_ID],ROWS(persons[resource_ID]))), COUNTIF(INDEX(persons[resource_ID],1):persons[[#This Row],[resource_ID]],persons[[#This Row],[resource_ID]]), "")</f>
        <v>4</v>
      </c>
      <c r="D28" s="128" t="s">
        <v>8847</v>
      </c>
      <c r="E28" s="127" t="s">
        <v>8848</v>
      </c>
      <c r="F28" s="127" t="s">
        <v>8849</v>
      </c>
      <c r="G28" s="127" t="s">
        <v>8850</v>
      </c>
      <c r="H28" s="127"/>
      <c r="I28" s="127"/>
      <c r="J28" s="127"/>
    </row>
    <row r="29" spans="1:10" x14ac:dyDescent="0.45">
      <c r="A29" s="127" t="s">
        <v>8762</v>
      </c>
      <c r="B29" s="127" t="s">
        <v>7565</v>
      </c>
      <c r="C29" s="128" cm="1">
        <f t="array" ref="C29">IF(ROW() &lt; ROW(INDEX(persons[resource_ID],ROWS(persons[resource_ID]))), COUNTIF(INDEX(persons[resource_ID],1):persons[[#This Row],[resource_ID]],persons[[#This Row],[resource_ID]]), "")</f>
        <v>5</v>
      </c>
      <c r="D29" s="128" t="s">
        <v>8847</v>
      </c>
      <c r="E29" s="127" t="s">
        <v>8851</v>
      </c>
      <c r="F29" s="127" t="s">
        <v>8852</v>
      </c>
      <c r="G29" s="127" t="s">
        <v>8843</v>
      </c>
      <c r="H29" s="127"/>
      <c r="I29" s="127"/>
      <c r="J29" s="127"/>
    </row>
    <row r="30" spans="1:10" x14ac:dyDescent="0.45">
      <c r="A30" s="127" t="s">
        <v>8762</v>
      </c>
      <c r="B30" s="127" t="s">
        <v>7565</v>
      </c>
      <c r="C30" s="128" cm="1">
        <f t="array" ref="C30">IF(ROW() &lt; ROW(INDEX(persons[resource_ID],ROWS(persons[resource_ID]))), COUNTIF(INDEX(persons[resource_ID],1):persons[[#This Row],[resource_ID]],persons[[#This Row],[resource_ID]]), "")</f>
        <v>6</v>
      </c>
      <c r="D30" s="128" t="s">
        <v>8847</v>
      </c>
      <c r="E30" s="127" t="s">
        <v>8853</v>
      </c>
      <c r="F30" s="127" t="s">
        <v>8854</v>
      </c>
      <c r="G30" s="127" t="s">
        <v>8855</v>
      </c>
      <c r="H30" s="127"/>
      <c r="I30" s="127"/>
      <c r="J30" s="127"/>
    </row>
    <row r="31" spans="1:10" x14ac:dyDescent="0.45">
      <c r="A31" s="127" t="s">
        <v>8762</v>
      </c>
      <c r="B31" s="127" t="s">
        <v>7565</v>
      </c>
      <c r="C31" s="128" cm="1">
        <f t="array" ref="C31">IF(ROW() &lt; ROW(INDEX(persons[resource_ID],ROWS(persons[resource_ID]))), COUNTIF(INDEX(persons[resource_ID],1):persons[[#This Row],[resource_ID]],persons[[#This Row],[resource_ID]]), "")</f>
        <v>7</v>
      </c>
      <c r="D31" s="128" t="s">
        <v>8856</v>
      </c>
      <c r="E31" s="127" t="s">
        <v>8857</v>
      </c>
      <c r="F31" s="127" t="s">
        <v>8858</v>
      </c>
      <c r="G31" s="127" t="s">
        <v>8859</v>
      </c>
      <c r="H31" s="127"/>
      <c r="I31" s="127"/>
      <c r="J31" s="127"/>
    </row>
    <row r="32" spans="1:10" x14ac:dyDescent="0.45">
      <c r="A32" s="127" t="s">
        <v>8762</v>
      </c>
      <c r="B32" s="127" t="s">
        <v>7565</v>
      </c>
      <c r="C32" s="128" cm="1">
        <f t="array" ref="C32">IF(ROW() &lt; ROW(INDEX(persons[resource_ID],ROWS(persons[resource_ID]))), COUNTIF(INDEX(persons[resource_ID],1):persons[[#This Row],[resource_ID]],persons[[#This Row],[resource_ID]]), "")</f>
        <v>8</v>
      </c>
      <c r="D32" s="128" t="s">
        <v>8860</v>
      </c>
      <c r="E32" s="127" t="s">
        <v>8861</v>
      </c>
      <c r="F32" s="127" t="s">
        <v>8862</v>
      </c>
      <c r="G32" s="127" t="s">
        <v>7606</v>
      </c>
      <c r="H32" s="127"/>
      <c r="I32" s="127"/>
      <c r="J32" s="127"/>
    </row>
    <row r="33" spans="1:10" x14ac:dyDescent="0.4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topLeftCell="E1" zoomScaleNormal="100" workbookViewId="0">
      <pane ySplit="4" topLeftCell="A5" activePane="bottomLeft" state="frozen"/>
      <selection activeCell="I19" sqref="I19"/>
      <selection pane="bottomLeft" activeCell="C10" sqref="C10:C12"/>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85" t="s">
        <v>6630</v>
      </c>
      <c r="B1" s="185"/>
      <c r="C1" s="185"/>
      <c r="D1" s="185"/>
      <c r="E1" s="185"/>
      <c r="F1" s="185"/>
      <c r="G1" s="185"/>
      <c r="H1" s="185"/>
    </row>
    <row r="2" spans="1:8" ht="28.5" customHeight="1" x14ac:dyDescent="0.45">
      <c r="A2" s="89"/>
      <c r="B2" s="89"/>
      <c r="C2" s="89"/>
      <c r="D2" s="90"/>
    </row>
    <row r="3" spans="1:8" s="15" customFormat="1" ht="32.25" customHeight="1" x14ac:dyDescent="0.45">
      <c r="A3" s="15" t="s">
        <v>6661</v>
      </c>
      <c r="B3" s="15" t="s">
        <v>7563</v>
      </c>
      <c r="C3" s="15" t="s">
        <v>1922</v>
      </c>
      <c r="D3" s="15" t="s">
        <v>2501</v>
      </c>
      <c r="E3" s="15" t="s">
        <v>1928</v>
      </c>
      <c r="F3" s="15" t="s">
        <v>1930</v>
      </c>
      <c r="G3" s="15" t="s">
        <v>1927</v>
      </c>
      <c r="H3" s="15" t="s">
        <v>1929</v>
      </c>
    </row>
    <row r="4" spans="1:8" x14ac:dyDescent="0.45">
      <c r="A4" t="s">
        <v>6659</v>
      </c>
      <c r="B4" t="s">
        <v>6660</v>
      </c>
      <c r="C4" s="4" t="s">
        <v>110</v>
      </c>
      <c r="D4" s="4" t="s">
        <v>114</v>
      </c>
      <c r="E4" s="4" t="s">
        <v>112</v>
      </c>
      <c r="F4" s="4" t="s">
        <v>115</v>
      </c>
      <c r="G4" s="4" t="s">
        <v>111</v>
      </c>
      <c r="H4" s="4" t="s">
        <v>113</v>
      </c>
    </row>
    <row r="5" spans="1:8" x14ac:dyDescent="0.45">
      <c r="A5" s="127" t="s">
        <v>6881</v>
      </c>
      <c r="B5" s="127" t="s">
        <v>7565</v>
      </c>
      <c r="C5" s="181"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45">
      <c r="A6" s="127" t="s">
        <v>7537</v>
      </c>
      <c r="B6" s="127" t="s">
        <v>7565</v>
      </c>
      <c r="C6" s="128" cm="1">
        <f t="array" ref="C6">IF(ROW() &lt; ROW(INDEX(documents[resource_ID],ROWS(documents[resource_ID]))), COUNTIF(INDEX(documents[resource_ID],1):documents[[#This Row],[resource_ID]],documents[[#This Row],[resource_ID]]), "")</f>
        <v>1</v>
      </c>
      <c r="D6" s="21" t="s">
        <v>8893</v>
      </c>
      <c r="E6" s="127" t="s">
        <v>7608</v>
      </c>
      <c r="F6" s="127" t="s">
        <v>7609</v>
      </c>
      <c r="G6" s="127" t="s">
        <v>7610</v>
      </c>
      <c r="H6" s="127" t="s">
        <v>6896</v>
      </c>
    </row>
    <row r="7" spans="1:8" x14ac:dyDescent="0.45">
      <c r="A7" s="127" t="s">
        <v>8759</v>
      </c>
      <c r="B7" s="127" t="s">
        <v>7565</v>
      </c>
      <c r="C7" s="128" cm="1">
        <f t="array" ref="C7">IF(ROW() &lt; ROW(INDEX(documents[resource_ID],ROWS(documents[resource_ID]))), COUNTIF(INDEX(documents[resource_ID],1):documents[[#This Row],[resource_ID]],documents[[#This Row],[resource_ID]]), "")</f>
        <v>1</v>
      </c>
      <c r="D7" s="21" t="s">
        <v>8894</v>
      </c>
      <c r="E7" s="127" t="s">
        <v>8863</v>
      </c>
      <c r="F7" s="158" t="s">
        <v>8864</v>
      </c>
      <c r="G7" s="127" t="s">
        <v>8865</v>
      </c>
      <c r="H7" s="127" t="s">
        <v>6896</v>
      </c>
    </row>
    <row r="8" spans="1:8" x14ac:dyDescent="0.45">
      <c r="A8" s="127" t="s">
        <v>8760</v>
      </c>
      <c r="B8" s="127" t="s">
        <v>7565</v>
      </c>
      <c r="C8" s="128" cm="1">
        <f t="array" ref="C8">IF(ROW() &lt; ROW(INDEX(documents[resource_ID],ROWS(documents[resource_ID]))), COUNTIF(INDEX(documents[resource_ID],1):documents[[#This Row],[resource_ID]],documents[[#This Row],[resource_ID]]), "")</f>
        <v>1</v>
      </c>
      <c r="D8" s="21" t="s">
        <v>8894</v>
      </c>
      <c r="E8" s="127" t="s">
        <v>8863</v>
      </c>
      <c r="F8" s="158" t="s">
        <v>8864</v>
      </c>
      <c r="G8" s="127" t="s">
        <v>8865</v>
      </c>
      <c r="H8" s="127" t="s">
        <v>6896</v>
      </c>
    </row>
    <row r="9" spans="1:8" x14ac:dyDescent="0.45">
      <c r="A9" s="127" t="s">
        <v>8762</v>
      </c>
      <c r="B9" s="127" t="s">
        <v>7565</v>
      </c>
      <c r="C9" s="128" cm="1">
        <f t="array" ref="C9">IF(ROW() &lt; ROW(INDEX(documents[resource_ID],ROWS(documents[resource_ID]))), COUNTIF(INDEX(documents[resource_ID],1):documents[[#This Row],[resource_ID]],documents[[#This Row],[resource_ID]]), "")</f>
        <v>1</v>
      </c>
      <c r="D9" s="175">
        <v>32154</v>
      </c>
      <c r="E9" s="158" t="s">
        <v>8866</v>
      </c>
      <c r="F9" s="158" t="s">
        <v>8867</v>
      </c>
      <c r="G9" s="127" t="s">
        <v>8895</v>
      </c>
      <c r="H9" s="127" t="s">
        <v>6896</v>
      </c>
    </row>
    <row r="10" spans="1:8" x14ac:dyDescent="0.45">
      <c r="A10" s="127"/>
      <c r="B10" s="127"/>
      <c r="C10" s="128"/>
      <c r="D10" s="21"/>
      <c r="E10" s="176"/>
      <c r="F10" s="176"/>
      <c r="G10" s="127"/>
      <c r="H10" s="127"/>
    </row>
  </sheetData>
  <mergeCells count="1">
    <mergeCell ref="A1:H1"/>
  </mergeCells>
  <dataValidations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9" xr:uid="{20F62143-F594-4579-B7A2-FD3A1D4D7B66}">
      <formula1>ddl_resources</formula1>
    </dataValidation>
  </dataValidations>
  <hyperlinks>
    <hyperlink ref="F7" r:id="rId1" xr:uid="{E4BF524C-15DC-40FB-98EB-C89051E004A0}"/>
    <hyperlink ref="F8" r:id="rId2" xr:uid="{DD85730C-09E3-44A5-9418-A3C7B1A6B811}"/>
    <hyperlink ref="E9" r:id="rId3" display="https://doi.org/10.1016/0168-1923(88)90010-X" xr:uid="{6E3DD2EC-AFA6-4B2F-909C-27DFE8CB0B3E}"/>
    <hyperlink ref="F9" r:id="rId4" tooltip="Persistent link using digital object identifier" xr:uid="{55A7BA81-52FE-4A9E-99EB-F03DDAC3BA9F}"/>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10" sqref="A10"/>
    </sheetView>
  </sheetViews>
  <sheetFormatPr defaultRowHeight="14.25" x14ac:dyDescent="0.45"/>
  <cols>
    <col min="1" max="1" width="13.73046875" customWidth="1"/>
    <col min="2" max="26" width="20.73046875" customWidth="1"/>
  </cols>
  <sheetData>
    <row r="1" spans="1:15" ht="150" customHeight="1" x14ac:dyDescent="0.45">
      <c r="A1" s="185" t="s">
        <v>6649</v>
      </c>
      <c r="B1" s="185"/>
      <c r="C1" s="185"/>
      <c r="D1" s="185"/>
      <c r="E1" s="185"/>
      <c r="F1" s="185"/>
      <c r="G1" s="185"/>
      <c r="H1" s="185"/>
    </row>
    <row r="2" spans="1:15" ht="28.5" customHeight="1" x14ac:dyDescent="0.45">
      <c r="A2" s="89"/>
      <c r="B2" s="89"/>
      <c r="C2" s="90"/>
    </row>
    <row r="3" spans="1:15" s="15" customFormat="1" ht="32.25" customHeight="1" x14ac:dyDescent="0.4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8768</v>
      </c>
      <c r="B5" s="127"/>
      <c r="C5" s="127" t="s">
        <v>8773</v>
      </c>
      <c r="D5" s="127"/>
      <c r="E5" s="106"/>
      <c r="F5" s="106"/>
      <c r="G5" s="106"/>
      <c r="H5" s="128"/>
      <c r="I5" s="127"/>
      <c r="J5" s="106"/>
      <c r="K5" s="127" t="s">
        <v>835</v>
      </c>
      <c r="L5" s="127"/>
      <c r="M5" s="127"/>
      <c r="N5" s="127"/>
      <c r="O5" s="106"/>
    </row>
    <row r="6" spans="1:15" x14ac:dyDescent="0.45">
      <c r="A6" s="127" t="s">
        <v>8772</v>
      </c>
      <c r="B6" s="127"/>
      <c r="C6" s="127" t="s">
        <v>8774</v>
      </c>
      <c r="D6" s="127"/>
      <c r="E6" s="106"/>
      <c r="F6" s="106"/>
      <c r="G6" s="106"/>
      <c r="H6" s="128"/>
      <c r="I6" s="127"/>
      <c r="J6" s="106"/>
      <c r="K6" s="127" t="s">
        <v>845</v>
      </c>
      <c r="L6" s="127"/>
      <c r="M6" s="127"/>
      <c r="N6" s="127"/>
      <c r="O6" s="106"/>
    </row>
    <row r="7" spans="1:15" x14ac:dyDescent="0.45">
      <c r="A7" s="127" t="s">
        <v>8769</v>
      </c>
      <c r="B7" s="127"/>
      <c r="C7" s="127" t="s">
        <v>8775</v>
      </c>
      <c r="D7" s="127"/>
      <c r="E7" s="106"/>
      <c r="F7" s="106"/>
      <c r="G7" s="106"/>
      <c r="H7" s="128"/>
      <c r="I7" s="127"/>
      <c r="J7" s="106"/>
      <c r="K7" s="127" t="s">
        <v>811</v>
      </c>
      <c r="L7" s="127"/>
      <c r="M7" s="127"/>
      <c r="N7" s="127"/>
      <c r="O7" s="106"/>
    </row>
    <row r="8" spans="1:15" x14ac:dyDescent="0.45">
      <c r="A8" s="127" t="s">
        <v>8771</v>
      </c>
      <c r="B8" s="127"/>
      <c r="C8" s="127" t="s">
        <v>8776</v>
      </c>
      <c r="D8" s="127"/>
      <c r="E8" s="106"/>
      <c r="F8" s="106"/>
      <c r="G8" s="106"/>
      <c r="H8" s="128"/>
      <c r="I8" s="127"/>
      <c r="J8" s="106"/>
      <c r="K8" s="127" t="s">
        <v>903</v>
      </c>
      <c r="L8" s="127"/>
      <c r="M8" s="127"/>
      <c r="N8" s="127"/>
      <c r="O8" s="106"/>
    </row>
    <row r="9" spans="1:15" x14ac:dyDescent="0.45">
      <c r="A9" s="127" t="s">
        <v>8770</v>
      </c>
      <c r="B9" s="127"/>
      <c r="C9" s="127" t="s">
        <v>8777</v>
      </c>
      <c r="D9" s="127"/>
      <c r="E9" s="106"/>
      <c r="F9" s="106"/>
      <c r="G9" s="106"/>
      <c r="H9" s="128"/>
      <c r="I9" s="127"/>
      <c r="J9" s="106"/>
      <c r="K9" s="127" t="s">
        <v>753</v>
      </c>
      <c r="L9" s="127"/>
      <c r="M9" s="127"/>
      <c r="N9" s="127"/>
      <c r="O9" s="106"/>
    </row>
    <row r="10" spans="1:15" x14ac:dyDescent="0.45">
      <c r="A10" s="127" t="s">
        <v>8761</v>
      </c>
      <c r="B10" s="127"/>
      <c r="C10" s="127"/>
      <c r="D10" s="127"/>
      <c r="E10" s="106"/>
      <c r="F10" s="106"/>
      <c r="G10" s="106"/>
      <c r="H10" s="128"/>
      <c r="I10" s="127"/>
      <c r="J10" s="106"/>
      <c r="K10" s="127" t="s">
        <v>728</v>
      </c>
      <c r="L10" s="127"/>
      <c r="M10" s="127"/>
      <c r="N10" s="127"/>
      <c r="O10" s="106"/>
    </row>
    <row r="11" spans="1:15" x14ac:dyDescent="0.4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33"/>
  <sheetViews>
    <sheetView zoomScaleNormal="100" workbookViewId="0">
      <pane ySplit="4" topLeftCell="A16" activePane="bottomLeft" state="frozen"/>
      <selection pane="bottomLeft" activeCell="L16" sqref="L16"/>
    </sheetView>
  </sheetViews>
  <sheetFormatPr defaultRowHeight="14.25" x14ac:dyDescent="0.45"/>
  <cols>
    <col min="1" max="1" width="13.73046875" customWidth="1"/>
    <col min="2" max="3" width="16.73046875" customWidth="1"/>
    <col min="4" max="15" width="17.73046875" customWidth="1"/>
    <col min="16" max="16" width="17.265625" customWidth="1"/>
    <col min="17" max="17" width="17.86328125" customWidth="1"/>
    <col min="18" max="21" width="17.265625" customWidth="1"/>
  </cols>
  <sheetData>
    <row r="1" spans="1:23" ht="150" customHeight="1" x14ac:dyDescent="0.45">
      <c r="A1" s="185" t="s">
        <v>6650</v>
      </c>
      <c r="B1" s="185"/>
      <c r="C1" s="185"/>
      <c r="D1" s="185"/>
      <c r="E1" s="185"/>
      <c r="F1" s="185"/>
      <c r="G1" s="185"/>
      <c r="H1" s="185"/>
    </row>
    <row r="2" spans="1:23" ht="28.5" customHeight="1" x14ac:dyDescent="0.45">
      <c r="A2" s="89"/>
      <c r="B2" s="89"/>
      <c r="C2" s="90"/>
    </row>
    <row r="3" spans="1:23" s="16" customFormat="1" ht="47.25" customHeight="1" x14ac:dyDescent="0.4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8066</v>
      </c>
      <c r="T3" s="16" t="s">
        <v>6462</v>
      </c>
      <c r="U3" s="16" t="s">
        <v>6483</v>
      </c>
      <c r="V3" s="16" t="s">
        <v>8067</v>
      </c>
      <c r="W3" s="16" t="s">
        <v>8068</v>
      </c>
    </row>
    <row r="4" spans="1:23" x14ac:dyDescent="0.4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20" t="s">
        <v>4013</v>
      </c>
      <c r="W4" s="120" t="s">
        <v>4014</v>
      </c>
    </row>
    <row r="5" spans="1:23" x14ac:dyDescent="0.45">
      <c r="A5" s="135" t="s">
        <v>8761</v>
      </c>
      <c r="B5" s="117">
        <v>0</v>
      </c>
      <c r="C5" s="117">
        <v>10</v>
      </c>
      <c r="D5" s="135"/>
      <c r="E5" s="117"/>
      <c r="F5" s="117"/>
      <c r="G5" s="117"/>
      <c r="H5" s="117"/>
      <c r="I5" s="117">
        <v>1.248</v>
      </c>
      <c r="J5" s="117">
        <v>8.4</v>
      </c>
      <c r="K5" s="117">
        <v>1.1399999999999999</v>
      </c>
      <c r="L5" s="117">
        <v>0.2</v>
      </c>
      <c r="M5" s="117"/>
      <c r="N5" s="117"/>
      <c r="O5" s="117">
        <v>0.39</v>
      </c>
      <c r="P5" s="117">
        <v>0.46</v>
      </c>
      <c r="Q5" s="117"/>
      <c r="R5" s="117"/>
      <c r="S5" s="117">
        <v>0.104</v>
      </c>
      <c r="T5" s="117"/>
      <c r="U5" s="117">
        <v>0.15</v>
      </c>
      <c r="V5" s="117"/>
      <c r="W5" s="117"/>
    </row>
    <row r="6" spans="1:23" x14ac:dyDescent="0.45">
      <c r="A6" s="135" t="s">
        <v>8761</v>
      </c>
      <c r="B6" s="117">
        <v>10</v>
      </c>
      <c r="C6" s="117">
        <v>20</v>
      </c>
      <c r="D6" s="135"/>
      <c r="E6" s="117"/>
      <c r="F6" s="117"/>
      <c r="G6" s="117"/>
      <c r="H6" s="117"/>
      <c r="I6" s="117">
        <v>0.70799999999999996</v>
      </c>
      <c r="J6" s="117">
        <v>8.4</v>
      </c>
      <c r="K6" s="117">
        <v>1.3</v>
      </c>
      <c r="L6" s="117">
        <v>0.23</v>
      </c>
      <c r="M6" s="117"/>
      <c r="N6" s="117"/>
      <c r="O6" s="117">
        <v>0.4</v>
      </c>
      <c r="P6" s="117">
        <v>0.47</v>
      </c>
      <c r="Q6" s="117"/>
      <c r="R6" s="117"/>
      <c r="S6" s="117">
        <v>5.8999999999999997E-2</v>
      </c>
      <c r="T6" s="117"/>
      <c r="U6" s="117">
        <v>0.18</v>
      </c>
      <c r="V6" s="117"/>
      <c r="W6" s="117"/>
    </row>
    <row r="7" spans="1:23" x14ac:dyDescent="0.45">
      <c r="A7" s="135" t="s">
        <v>8761</v>
      </c>
      <c r="B7" s="117">
        <v>20</v>
      </c>
      <c r="C7" s="117">
        <v>40</v>
      </c>
      <c r="D7" s="135"/>
      <c r="E7" s="117"/>
      <c r="F7" s="117"/>
      <c r="G7" s="117"/>
      <c r="H7" s="117"/>
      <c r="I7" s="117">
        <v>0.35399999999999998</v>
      </c>
      <c r="J7" s="117">
        <v>8.9</v>
      </c>
      <c r="K7" s="117">
        <v>1.37</v>
      </c>
      <c r="L7" s="117">
        <v>0.27</v>
      </c>
      <c r="M7" s="117"/>
      <c r="N7" s="117"/>
      <c r="O7" s="117">
        <v>0.42</v>
      </c>
      <c r="P7" s="117">
        <v>0.48</v>
      </c>
      <c r="Q7" s="117"/>
      <c r="R7" s="117"/>
      <c r="S7" s="117">
        <v>0.03</v>
      </c>
      <c r="T7" s="117"/>
      <c r="U7" s="117">
        <v>0.25</v>
      </c>
      <c r="V7" s="117"/>
      <c r="W7" s="117"/>
    </row>
    <row r="8" spans="1:23" x14ac:dyDescent="0.45">
      <c r="A8" s="135" t="s">
        <v>8761</v>
      </c>
      <c r="B8" s="106">
        <v>40</v>
      </c>
      <c r="C8" s="106">
        <v>60</v>
      </c>
      <c r="D8" s="135"/>
      <c r="E8" s="117"/>
      <c r="F8" s="117"/>
      <c r="G8" s="117"/>
      <c r="H8" s="117"/>
      <c r="I8" s="117">
        <v>0.17699999999999999</v>
      </c>
      <c r="J8" s="117">
        <v>9</v>
      </c>
      <c r="K8" s="117">
        <v>1.4</v>
      </c>
      <c r="L8" s="117">
        <v>0.3</v>
      </c>
      <c r="M8" s="117"/>
      <c r="N8" s="117"/>
      <c r="O8" s="117">
        <v>0.43</v>
      </c>
      <c r="P8" s="117">
        <v>0.47</v>
      </c>
      <c r="Q8" s="117"/>
      <c r="R8" s="117"/>
      <c r="S8" s="117">
        <v>1.4999999999999999E-2</v>
      </c>
      <c r="T8" s="117"/>
      <c r="U8" s="117">
        <v>0.27</v>
      </c>
      <c r="V8" s="117"/>
      <c r="W8" s="117"/>
    </row>
    <row r="9" spans="1:23" x14ac:dyDescent="0.45">
      <c r="A9" s="135" t="s">
        <v>8761</v>
      </c>
      <c r="B9" s="106">
        <v>60</v>
      </c>
      <c r="C9" s="106">
        <v>80</v>
      </c>
      <c r="D9" s="135"/>
      <c r="E9" s="117"/>
      <c r="F9" s="117"/>
      <c r="G9" s="117"/>
      <c r="H9" s="117"/>
      <c r="I9" s="117">
        <v>8.8999999999999996E-2</v>
      </c>
      <c r="J9" s="117">
        <v>9</v>
      </c>
      <c r="K9" s="117">
        <v>1.4</v>
      </c>
      <c r="L9" s="117">
        <v>0.33</v>
      </c>
      <c r="M9" s="117"/>
      <c r="N9" s="117"/>
      <c r="O9" s="117">
        <v>0.45</v>
      </c>
      <c r="P9" s="117">
        <v>0.47</v>
      </c>
      <c r="Q9" s="117"/>
      <c r="R9" s="117"/>
      <c r="S9" s="117">
        <v>7.0000000000000001E-3</v>
      </c>
      <c r="T9" s="117"/>
      <c r="U9" s="117">
        <v>0.28000000000000003</v>
      </c>
      <c r="V9" s="117"/>
      <c r="W9" s="117"/>
    </row>
    <row r="10" spans="1:23" x14ac:dyDescent="0.45">
      <c r="A10" s="135" t="s">
        <v>8761</v>
      </c>
      <c r="B10" s="106">
        <v>80</v>
      </c>
      <c r="C10" s="106">
        <v>100</v>
      </c>
      <c r="D10" s="135"/>
      <c r="E10" s="117"/>
      <c r="F10" s="117"/>
      <c r="G10" s="117"/>
      <c r="H10" s="117"/>
      <c r="I10" s="117">
        <v>4.3999999999999997E-2</v>
      </c>
      <c r="J10" s="117">
        <v>9</v>
      </c>
      <c r="K10" s="117">
        <v>1.4</v>
      </c>
      <c r="L10" s="117">
        <v>0.35</v>
      </c>
      <c r="M10" s="117"/>
      <c r="N10" s="117"/>
      <c r="O10" s="117">
        <v>0.45</v>
      </c>
      <c r="P10" s="117">
        <v>0.47</v>
      </c>
      <c r="Q10" s="117"/>
      <c r="R10" s="117"/>
      <c r="S10" s="117">
        <v>4.0000000000000001E-3</v>
      </c>
      <c r="T10" s="117"/>
      <c r="U10" s="117">
        <v>0.3</v>
      </c>
      <c r="V10" s="117"/>
      <c r="W10" s="117"/>
    </row>
    <row r="11" spans="1:23" x14ac:dyDescent="0.45">
      <c r="A11" s="135" t="s">
        <v>8761</v>
      </c>
      <c r="B11" s="106">
        <v>100</v>
      </c>
      <c r="C11" s="106">
        <v>120</v>
      </c>
      <c r="D11" s="135"/>
      <c r="E11" s="117"/>
      <c r="F11" s="117"/>
      <c r="G11" s="117"/>
      <c r="H11" s="117"/>
      <c r="I11" s="117">
        <v>2.1999999999999999E-2</v>
      </c>
      <c r="J11" s="117">
        <v>9</v>
      </c>
      <c r="K11" s="117">
        <v>1.4</v>
      </c>
      <c r="L11" s="117">
        <v>0.36</v>
      </c>
      <c r="M11" s="117"/>
      <c r="N11" s="117"/>
      <c r="O11" s="117">
        <v>0.45</v>
      </c>
      <c r="P11" s="117">
        <v>0.47</v>
      </c>
      <c r="Q11" s="117"/>
      <c r="R11" s="117"/>
      <c r="S11" s="117">
        <v>2E-3</v>
      </c>
      <c r="T11" s="117"/>
      <c r="U11" s="117">
        <v>0.32</v>
      </c>
      <c r="V11" s="117"/>
      <c r="W11" s="117"/>
    </row>
    <row r="12" spans="1:23" x14ac:dyDescent="0.45">
      <c r="A12" s="135" t="s">
        <v>8761</v>
      </c>
      <c r="B12" s="106">
        <v>120</v>
      </c>
      <c r="C12" s="106">
        <v>140</v>
      </c>
      <c r="D12" s="135"/>
      <c r="E12" s="117"/>
      <c r="F12" s="117"/>
      <c r="G12" s="117"/>
      <c r="H12" s="117"/>
      <c r="I12" s="117">
        <v>1.0999999999999999E-2</v>
      </c>
      <c r="J12" s="117">
        <v>9.1</v>
      </c>
      <c r="K12" s="117">
        <v>1.4</v>
      </c>
      <c r="L12" s="117">
        <v>0.37</v>
      </c>
      <c r="M12" s="117"/>
      <c r="N12" s="117"/>
      <c r="O12" s="117">
        <v>0.45</v>
      </c>
      <c r="P12" s="117">
        <v>0.47</v>
      </c>
      <c r="Q12" s="117"/>
      <c r="R12" s="117"/>
      <c r="S12" s="117">
        <v>1E-3</v>
      </c>
      <c r="T12" s="117"/>
      <c r="U12" s="117">
        <v>0.33</v>
      </c>
      <c r="V12" s="117"/>
      <c r="W12" s="117"/>
    </row>
    <row r="13" spans="1:23" x14ac:dyDescent="0.45">
      <c r="A13" s="135" t="s">
        <v>8761</v>
      </c>
      <c r="B13" s="106">
        <v>140</v>
      </c>
      <c r="C13" s="106">
        <v>160</v>
      </c>
      <c r="D13" s="135"/>
      <c r="E13" s="117"/>
      <c r="F13" s="117"/>
      <c r="G13" s="117"/>
      <c r="H13" s="117"/>
      <c r="I13" s="117">
        <v>1.0999999999999999E-2</v>
      </c>
      <c r="J13" s="117">
        <v>9.1</v>
      </c>
      <c r="K13" s="117">
        <v>1.4</v>
      </c>
      <c r="L13" s="117">
        <v>0.37</v>
      </c>
      <c r="M13" s="117"/>
      <c r="N13" s="117"/>
      <c r="O13" s="117">
        <v>0.45</v>
      </c>
      <c r="P13" s="117">
        <v>0.47</v>
      </c>
      <c r="Q13" s="117"/>
      <c r="R13" s="117"/>
      <c r="S13" s="117">
        <v>1E-3</v>
      </c>
      <c r="T13" s="117"/>
      <c r="U13" s="117">
        <v>0.34</v>
      </c>
      <c r="V13" s="117"/>
      <c r="W13" s="117"/>
    </row>
    <row r="14" spans="1:23" x14ac:dyDescent="0.45">
      <c r="A14" s="135" t="s">
        <v>8761</v>
      </c>
      <c r="B14" s="106">
        <v>160</v>
      </c>
      <c r="C14" s="106">
        <v>180</v>
      </c>
      <c r="D14" s="135"/>
      <c r="E14" s="117"/>
      <c r="F14" s="117"/>
      <c r="G14" s="117"/>
      <c r="H14" s="117"/>
      <c r="I14" s="117">
        <v>1.0999999999999999E-2</v>
      </c>
      <c r="J14" s="117">
        <v>9.1</v>
      </c>
      <c r="K14" s="117">
        <v>1.4</v>
      </c>
      <c r="L14" s="117">
        <v>0.37</v>
      </c>
      <c r="M14" s="117"/>
      <c r="N14" s="117"/>
      <c r="O14" s="117">
        <v>0.45</v>
      </c>
      <c r="P14" s="117">
        <v>0.47</v>
      </c>
      <c r="Q14" s="117"/>
      <c r="R14" s="117"/>
      <c r="S14" s="117">
        <v>1E-3</v>
      </c>
      <c r="T14" s="117"/>
      <c r="U14" s="117">
        <v>0.34</v>
      </c>
      <c r="V14" s="117"/>
      <c r="W14" s="117"/>
    </row>
    <row r="15" spans="1:23" x14ac:dyDescent="0.45">
      <c r="A15" s="135" t="s">
        <v>8759</v>
      </c>
      <c r="B15" s="117">
        <v>0</v>
      </c>
      <c r="C15" s="117">
        <v>5</v>
      </c>
      <c r="D15" s="135"/>
      <c r="E15" s="117"/>
      <c r="F15" s="117"/>
      <c r="G15" s="117"/>
      <c r="H15" s="117"/>
      <c r="I15" s="117"/>
      <c r="J15" s="117"/>
      <c r="K15" s="117">
        <v>1.58</v>
      </c>
      <c r="L15" s="117"/>
      <c r="M15" s="117"/>
      <c r="N15" s="117"/>
      <c r="O15" s="179">
        <v>0.18</v>
      </c>
      <c r="P15" s="117"/>
      <c r="Q15" s="117"/>
      <c r="R15" s="117"/>
      <c r="S15" s="117"/>
      <c r="T15" s="117"/>
      <c r="U15" s="117"/>
      <c r="V15" s="117">
        <v>2.4</v>
      </c>
      <c r="W15" s="117">
        <v>5.5</v>
      </c>
    </row>
    <row r="16" spans="1:23" x14ac:dyDescent="0.45">
      <c r="A16" s="135" t="s">
        <v>8759</v>
      </c>
      <c r="B16" s="117">
        <v>5</v>
      </c>
      <c r="C16" s="117">
        <v>10</v>
      </c>
      <c r="D16" s="135"/>
      <c r="E16" s="117"/>
      <c r="F16" s="117"/>
      <c r="G16" s="117"/>
      <c r="H16" s="117"/>
      <c r="I16" s="117"/>
      <c r="J16" s="117"/>
      <c r="K16" s="117">
        <v>1.68</v>
      </c>
      <c r="L16" s="117"/>
      <c r="M16" s="117"/>
      <c r="N16" s="117"/>
      <c r="O16" s="179">
        <v>0.13</v>
      </c>
      <c r="P16" s="117"/>
      <c r="Q16" s="117"/>
      <c r="R16" s="117"/>
      <c r="S16" s="117"/>
      <c r="T16" s="117"/>
      <c r="U16" s="117"/>
      <c r="V16" s="117">
        <v>1.6</v>
      </c>
      <c r="W16" s="117">
        <v>7.5</v>
      </c>
    </row>
    <row r="17" spans="1:23" x14ac:dyDescent="0.45">
      <c r="A17" s="135" t="s">
        <v>8759</v>
      </c>
      <c r="B17" s="106">
        <v>10</v>
      </c>
      <c r="C17" s="106">
        <v>20</v>
      </c>
      <c r="D17" s="135"/>
      <c r="E17" s="117"/>
      <c r="F17" s="117"/>
      <c r="G17" s="117"/>
      <c r="H17" s="117"/>
      <c r="I17" s="117"/>
      <c r="J17" s="117"/>
      <c r="K17" s="117">
        <v>1.67</v>
      </c>
      <c r="L17" s="117"/>
      <c r="M17" s="117"/>
      <c r="N17" s="117"/>
      <c r="O17" s="179">
        <v>0.12</v>
      </c>
      <c r="P17" s="117"/>
      <c r="Q17" s="117"/>
      <c r="R17" s="117"/>
      <c r="S17" s="117"/>
      <c r="T17" s="117"/>
      <c r="U17" s="117"/>
      <c r="V17" s="117">
        <v>0.9</v>
      </c>
      <c r="W17" s="117">
        <v>7.2</v>
      </c>
    </row>
    <row r="18" spans="1:23" x14ac:dyDescent="0.45">
      <c r="A18" s="135" t="s">
        <v>8759</v>
      </c>
      <c r="B18" s="106">
        <v>20</v>
      </c>
      <c r="C18" s="106">
        <v>30</v>
      </c>
      <c r="D18" s="135"/>
      <c r="E18" s="117"/>
      <c r="F18" s="117"/>
      <c r="G18" s="117"/>
      <c r="H18" s="117"/>
      <c r="I18" s="117"/>
      <c r="J18" s="117"/>
      <c r="K18" s="117">
        <v>1.78</v>
      </c>
      <c r="L18" s="117"/>
      <c r="M18" s="117"/>
      <c r="N18" s="117"/>
      <c r="O18" s="179">
        <v>0.11</v>
      </c>
      <c r="P18" s="117"/>
      <c r="Q18" s="117"/>
      <c r="R18" s="117"/>
      <c r="S18" s="117"/>
      <c r="T18" s="117"/>
      <c r="U18" s="117"/>
      <c r="V18" s="117">
        <v>0.3</v>
      </c>
      <c r="W18" s="117">
        <v>3.6</v>
      </c>
    </row>
    <row r="19" spans="1:23" x14ac:dyDescent="0.45">
      <c r="A19" s="135" t="s">
        <v>8759</v>
      </c>
      <c r="B19" s="106">
        <v>30</v>
      </c>
      <c r="C19" s="106">
        <v>50</v>
      </c>
      <c r="D19" s="135"/>
      <c r="E19" s="117"/>
      <c r="F19" s="117"/>
      <c r="G19" s="117"/>
      <c r="H19" s="117"/>
      <c r="I19" s="117"/>
      <c r="J19" s="117"/>
      <c r="K19" s="117">
        <v>1.85</v>
      </c>
      <c r="L19" s="117"/>
      <c r="M19" s="117"/>
      <c r="N19" s="117"/>
      <c r="O19" s="179">
        <v>0.1</v>
      </c>
      <c r="P19" s="117"/>
      <c r="Q19" s="117"/>
      <c r="R19" s="117"/>
      <c r="S19" s="117"/>
      <c r="T19" s="117"/>
      <c r="U19" s="117"/>
      <c r="V19" s="117">
        <v>0.3</v>
      </c>
      <c r="W19" s="117">
        <v>2.7</v>
      </c>
    </row>
    <row r="20" spans="1:23" x14ac:dyDescent="0.45">
      <c r="A20" s="135" t="s">
        <v>8759</v>
      </c>
      <c r="B20" s="106">
        <v>50</v>
      </c>
      <c r="C20" s="106">
        <v>70</v>
      </c>
      <c r="D20" s="135"/>
      <c r="E20" s="117"/>
      <c r="F20" s="117"/>
      <c r="G20" s="117"/>
      <c r="H20" s="117"/>
      <c r="I20" s="117"/>
      <c r="J20" s="117"/>
      <c r="K20" s="117">
        <v>1.8</v>
      </c>
      <c r="L20" s="117"/>
      <c r="M20" s="117"/>
      <c r="N20" s="117"/>
      <c r="O20" s="179">
        <v>0.1</v>
      </c>
      <c r="P20" s="117"/>
      <c r="Q20" s="117"/>
      <c r="R20" s="117"/>
      <c r="S20" s="117"/>
      <c r="T20" s="117"/>
      <c r="U20" s="117"/>
      <c r="V20" s="117">
        <v>0.1</v>
      </c>
      <c r="W20" s="117">
        <v>0.6</v>
      </c>
    </row>
    <row r="21" spans="1:23" x14ac:dyDescent="0.45">
      <c r="A21" s="135" t="s">
        <v>8759</v>
      </c>
      <c r="B21" s="106">
        <v>70</v>
      </c>
      <c r="C21" s="106">
        <v>90</v>
      </c>
      <c r="D21" s="135"/>
      <c r="E21" s="117"/>
      <c r="F21" s="117"/>
      <c r="G21" s="117"/>
      <c r="H21" s="117"/>
      <c r="I21" s="117"/>
      <c r="J21" s="117"/>
      <c r="K21" s="117">
        <v>1.8</v>
      </c>
      <c r="L21" s="117"/>
      <c r="M21" s="117"/>
      <c r="N21" s="117"/>
      <c r="O21" s="179">
        <v>0.1</v>
      </c>
      <c r="P21" s="117"/>
      <c r="Q21" s="117"/>
      <c r="R21" s="117"/>
      <c r="S21" s="117"/>
      <c r="T21" s="117"/>
      <c r="U21" s="117"/>
      <c r="V21" s="117">
        <v>0.1</v>
      </c>
      <c r="W21" s="117">
        <v>0.7</v>
      </c>
    </row>
    <row r="22" spans="1:23" x14ac:dyDescent="0.45">
      <c r="A22" s="135" t="s">
        <v>8759</v>
      </c>
      <c r="B22" s="106">
        <v>90</v>
      </c>
      <c r="C22" s="106">
        <v>120</v>
      </c>
      <c r="D22" s="135"/>
      <c r="E22" s="117"/>
      <c r="F22" s="117"/>
      <c r="G22" s="117"/>
      <c r="H22" s="117"/>
      <c r="I22" s="117"/>
      <c r="J22" s="117"/>
      <c r="K22" s="117">
        <v>1.8</v>
      </c>
      <c r="L22" s="117"/>
      <c r="M22" s="117"/>
      <c r="N22" s="117"/>
      <c r="O22" s="179">
        <v>0.11</v>
      </c>
      <c r="P22" s="117"/>
      <c r="Q22" s="117"/>
      <c r="R22" s="117"/>
      <c r="S22" s="117"/>
      <c r="T22" s="117"/>
      <c r="U22" s="117"/>
      <c r="V22" s="117">
        <v>0.1</v>
      </c>
      <c r="W22" s="117">
        <v>0.4</v>
      </c>
    </row>
    <row r="23" spans="1:23" x14ac:dyDescent="0.45">
      <c r="A23" s="135" t="s">
        <v>8759</v>
      </c>
      <c r="B23" s="106">
        <v>120</v>
      </c>
      <c r="C23" s="106">
        <v>150</v>
      </c>
      <c r="D23" s="135"/>
      <c r="E23" s="117"/>
      <c r="F23" s="117"/>
      <c r="G23" s="117"/>
      <c r="H23" s="117"/>
      <c r="I23" s="117"/>
      <c r="J23" s="117"/>
      <c r="K23" s="117">
        <v>1.8</v>
      </c>
      <c r="L23" s="117"/>
      <c r="M23" s="117"/>
      <c r="N23" s="117"/>
      <c r="O23" s="179">
        <v>0.12</v>
      </c>
      <c r="P23" s="117"/>
      <c r="Q23" s="117"/>
      <c r="R23" s="117"/>
      <c r="S23" s="117"/>
      <c r="T23" s="117"/>
      <c r="U23" s="117"/>
      <c r="V23" s="117">
        <v>0.2</v>
      </c>
      <c r="W23" s="117">
        <v>0</v>
      </c>
    </row>
    <row r="24" spans="1:23" x14ac:dyDescent="0.45">
      <c r="A24" s="135" t="s">
        <v>8760</v>
      </c>
      <c r="B24" s="117">
        <v>0</v>
      </c>
      <c r="C24" s="117">
        <v>5</v>
      </c>
      <c r="D24" s="135"/>
      <c r="E24" s="117"/>
      <c r="F24" s="117"/>
      <c r="G24" s="117"/>
      <c r="H24" s="117"/>
      <c r="I24" s="117"/>
      <c r="J24" s="117"/>
      <c r="K24" s="117">
        <v>1.58</v>
      </c>
      <c r="L24" s="117"/>
      <c r="M24" s="117"/>
      <c r="N24" s="117"/>
      <c r="O24" s="179">
        <v>0.18</v>
      </c>
      <c r="P24" s="117"/>
      <c r="Q24" s="117"/>
      <c r="R24" s="117"/>
      <c r="S24" s="117"/>
      <c r="T24" s="117"/>
      <c r="U24" s="117"/>
      <c r="V24" s="117">
        <v>1</v>
      </c>
      <c r="W24" s="117">
        <v>7.6</v>
      </c>
    </row>
    <row r="25" spans="1:23" x14ac:dyDescent="0.45">
      <c r="A25" s="135" t="s">
        <v>8760</v>
      </c>
      <c r="B25" s="117">
        <v>5</v>
      </c>
      <c r="C25" s="117">
        <v>10</v>
      </c>
      <c r="D25" s="135"/>
      <c r="E25" s="117"/>
      <c r="F25" s="117"/>
      <c r="G25" s="117"/>
      <c r="H25" s="117"/>
      <c r="I25" s="117"/>
      <c r="J25" s="117"/>
      <c r="K25" s="117">
        <v>1.68</v>
      </c>
      <c r="L25" s="117"/>
      <c r="M25" s="117"/>
      <c r="N25" s="117"/>
      <c r="O25" s="179">
        <v>0.13</v>
      </c>
      <c r="P25" s="117"/>
      <c r="Q25" s="117"/>
      <c r="R25" s="117"/>
      <c r="S25" s="117"/>
      <c r="T25" s="117"/>
      <c r="U25" s="117"/>
      <c r="V25" s="179">
        <v>1</v>
      </c>
      <c r="W25" s="179">
        <v>5.7</v>
      </c>
    </row>
    <row r="26" spans="1:23" x14ac:dyDescent="0.45">
      <c r="A26" s="135" t="s">
        <v>8760</v>
      </c>
      <c r="B26" s="106">
        <v>10</v>
      </c>
      <c r="C26" s="106">
        <v>20</v>
      </c>
      <c r="D26" s="135"/>
      <c r="E26" s="117"/>
      <c r="F26" s="117"/>
      <c r="G26" s="117"/>
      <c r="H26" s="117"/>
      <c r="I26" s="117"/>
      <c r="J26" s="117"/>
      <c r="K26" s="117">
        <v>1.67</v>
      </c>
      <c r="L26" s="117"/>
      <c r="M26" s="117"/>
      <c r="N26" s="117"/>
      <c r="O26" s="179">
        <v>0.12</v>
      </c>
      <c r="P26" s="117"/>
      <c r="Q26" s="117"/>
      <c r="R26" s="117"/>
      <c r="S26" s="117"/>
      <c r="T26" s="117"/>
      <c r="U26" s="117"/>
      <c r="V26" s="117">
        <v>0.5</v>
      </c>
      <c r="W26" s="117">
        <v>4</v>
      </c>
    </row>
    <row r="27" spans="1:23" x14ac:dyDescent="0.45">
      <c r="A27" s="135" t="s">
        <v>8760</v>
      </c>
      <c r="B27" s="106">
        <v>20</v>
      </c>
      <c r="C27" s="106">
        <v>30</v>
      </c>
      <c r="D27" s="135"/>
      <c r="E27" s="117"/>
      <c r="F27" s="117"/>
      <c r="G27" s="117"/>
      <c r="H27" s="117"/>
      <c r="I27" s="117"/>
      <c r="J27" s="117"/>
      <c r="K27" s="117">
        <v>1.78</v>
      </c>
      <c r="L27" s="117"/>
      <c r="M27" s="117"/>
      <c r="N27" s="117"/>
      <c r="O27" s="179">
        <v>0.11</v>
      </c>
      <c r="P27" s="117"/>
      <c r="Q27" s="117"/>
      <c r="R27" s="117"/>
      <c r="S27" s="117"/>
      <c r="T27" s="117"/>
      <c r="U27" s="117"/>
      <c r="V27" s="117">
        <v>0.4</v>
      </c>
      <c r="W27" s="117">
        <v>2.4</v>
      </c>
    </row>
    <row r="28" spans="1:23" x14ac:dyDescent="0.45">
      <c r="A28" s="135" t="s">
        <v>8760</v>
      </c>
      <c r="B28" s="106">
        <v>30</v>
      </c>
      <c r="C28" s="106">
        <v>50</v>
      </c>
      <c r="D28" s="135"/>
      <c r="E28" s="117"/>
      <c r="F28" s="117"/>
      <c r="G28" s="117"/>
      <c r="H28" s="117"/>
      <c r="I28" s="117"/>
      <c r="J28" s="117"/>
      <c r="K28" s="117">
        <v>1.85</v>
      </c>
      <c r="L28" s="117"/>
      <c r="M28" s="117"/>
      <c r="N28" s="117"/>
      <c r="O28" s="179">
        <v>0.1</v>
      </c>
      <c r="P28" s="117"/>
      <c r="Q28" s="117"/>
      <c r="R28" s="117"/>
      <c r="S28" s="117"/>
      <c r="T28" s="117"/>
      <c r="U28" s="117"/>
      <c r="V28" s="117">
        <v>0.3</v>
      </c>
      <c r="W28" s="117">
        <v>1.6</v>
      </c>
    </row>
    <row r="29" spans="1:23" x14ac:dyDescent="0.45">
      <c r="A29" s="135" t="s">
        <v>8760</v>
      </c>
      <c r="B29" s="106">
        <v>50</v>
      </c>
      <c r="C29" s="106">
        <v>70</v>
      </c>
      <c r="D29" s="135"/>
      <c r="E29" s="117"/>
      <c r="F29" s="117"/>
      <c r="G29" s="117"/>
      <c r="H29" s="117"/>
      <c r="I29" s="117"/>
      <c r="J29" s="117"/>
      <c r="K29" s="117">
        <v>1.8</v>
      </c>
      <c r="L29" s="117"/>
      <c r="M29" s="117"/>
      <c r="N29" s="117"/>
      <c r="O29" s="179">
        <v>0.1</v>
      </c>
      <c r="P29" s="117"/>
      <c r="Q29" s="117"/>
      <c r="R29" s="117"/>
      <c r="S29" s="117"/>
      <c r="T29" s="117"/>
      <c r="U29" s="117"/>
      <c r="V29" s="117">
        <v>0.3</v>
      </c>
      <c r="W29" s="117">
        <v>1.1000000000000001</v>
      </c>
    </row>
    <row r="30" spans="1:23" x14ac:dyDescent="0.45">
      <c r="A30" s="135" t="s">
        <v>8760</v>
      </c>
      <c r="B30" s="106">
        <v>70</v>
      </c>
      <c r="C30" s="106">
        <v>90</v>
      </c>
      <c r="D30" s="135"/>
      <c r="E30" s="117"/>
      <c r="F30" s="117"/>
      <c r="G30" s="117"/>
      <c r="H30" s="117"/>
      <c r="I30" s="117"/>
      <c r="J30" s="117"/>
      <c r="K30" s="117">
        <v>1.8</v>
      </c>
      <c r="L30" s="117"/>
      <c r="M30" s="117"/>
      <c r="N30" s="117"/>
      <c r="O30" s="179">
        <v>0.1</v>
      </c>
      <c r="P30" s="117"/>
      <c r="Q30" s="117"/>
      <c r="R30" s="117"/>
      <c r="S30" s="117"/>
      <c r="T30" s="117"/>
      <c r="U30" s="117"/>
      <c r="V30" s="117">
        <v>0.2</v>
      </c>
      <c r="W30" s="117">
        <v>1.3</v>
      </c>
    </row>
    <row r="31" spans="1:23" x14ac:dyDescent="0.45">
      <c r="A31" s="135" t="s">
        <v>8760</v>
      </c>
      <c r="B31" s="106">
        <v>90</v>
      </c>
      <c r="C31" s="106">
        <v>120</v>
      </c>
      <c r="D31" s="135"/>
      <c r="E31" s="117"/>
      <c r="F31" s="117"/>
      <c r="G31" s="117"/>
      <c r="H31" s="117"/>
      <c r="I31" s="117"/>
      <c r="J31" s="117"/>
      <c r="K31" s="117">
        <v>1.8</v>
      </c>
      <c r="L31" s="117"/>
      <c r="M31" s="117"/>
      <c r="N31" s="117"/>
      <c r="O31" s="179">
        <v>0.11</v>
      </c>
      <c r="P31" s="117"/>
      <c r="Q31" s="117"/>
      <c r="R31" s="117"/>
      <c r="S31" s="117"/>
      <c r="T31" s="117"/>
      <c r="U31" s="117"/>
      <c r="V31" s="117">
        <v>0.1</v>
      </c>
      <c r="W31" s="117">
        <v>1.5</v>
      </c>
    </row>
    <row r="32" spans="1:23" x14ac:dyDescent="0.45">
      <c r="A32" s="135" t="s">
        <v>8760</v>
      </c>
      <c r="B32" s="106">
        <v>120</v>
      </c>
      <c r="C32" s="106">
        <v>150</v>
      </c>
      <c r="D32" s="135"/>
      <c r="E32" s="117"/>
      <c r="F32" s="117"/>
      <c r="G32" s="117"/>
      <c r="H32" s="117"/>
      <c r="I32" s="117"/>
      <c r="J32" s="117"/>
      <c r="K32" s="117">
        <v>1.8</v>
      </c>
      <c r="L32" s="117"/>
      <c r="M32" s="117"/>
      <c r="N32" s="117"/>
      <c r="O32" s="179">
        <v>0.12</v>
      </c>
      <c r="P32" s="117"/>
      <c r="Q32" s="117"/>
      <c r="R32" s="117"/>
      <c r="S32" s="117"/>
      <c r="T32" s="117"/>
      <c r="U32" s="117"/>
      <c r="V32" s="117">
        <v>0.2</v>
      </c>
      <c r="W32" s="117">
        <v>1.7</v>
      </c>
    </row>
    <row r="33" spans="1:23" x14ac:dyDescent="0.45">
      <c r="A33" s="127"/>
      <c r="B33" s="106"/>
      <c r="C33" s="106"/>
      <c r="D33" s="135"/>
      <c r="E33" s="117"/>
      <c r="F33" s="117"/>
      <c r="G33" s="117"/>
      <c r="H33" s="117"/>
      <c r="I33" s="117"/>
      <c r="J33" s="117"/>
      <c r="K33" s="117"/>
      <c r="L33" s="117"/>
      <c r="M33" s="117"/>
      <c r="N33" s="117"/>
      <c r="O33" s="117"/>
      <c r="P33" s="117"/>
      <c r="Q33" s="117"/>
      <c r="R33" s="117"/>
      <c r="S33" s="117"/>
      <c r="T33" s="117"/>
      <c r="U33" s="117"/>
      <c r="V33" s="117"/>
      <c r="W33"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W4">
    <cfRule type="duplicateValues" dxfId="16" priority="5428"/>
  </conditionalFormatting>
  <dataValidations count="1">
    <dataValidation type="list" allowBlank="1" showInputMessage="1" showErrorMessage="1" sqref="A5:A33"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D5:D33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4.25" x14ac:dyDescent="0.45"/>
  <cols>
    <col min="1" max="2" width="13.73046875" customWidth="1"/>
    <col min="3" max="26" width="20.73046875" customWidth="1"/>
  </cols>
  <sheetData>
    <row r="1" spans="1:18" ht="150" customHeight="1" x14ac:dyDescent="0.45">
      <c r="A1" s="185" t="s">
        <v>6652</v>
      </c>
      <c r="B1" s="185"/>
      <c r="C1" s="185"/>
      <c r="D1" s="185"/>
      <c r="E1" s="185"/>
      <c r="F1" s="185"/>
      <c r="G1" s="185"/>
      <c r="H1" s="185"/>
    </row>
    <row r="2" spans="1:18" ht="28.5" customHeight="1" x14ac:dyDescent="0.45">
      <c r="A2" s="89"/>
      <c r="B2" s="89"/>
    </row>
    <row r="3" spans="1:18" s="16" customFormat="1" ht="32.25" customHeight="1" x14ac:dyDescent="0.4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4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10" activePane="bottomLeft" state="frozen"/>
      <selection activeCell="D22" sqref="D22"/>
      <selection pane="bottomLeft" sqref="A1:H1"/>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85" t="s">
        <v>6632</v>
      </c>
      <c r="B1" s="185"/>
      <c r="C1" s="185"/>
      <c r="D1" s="185"/>
      <c r="E1" s="185"/>
      <c r="F1" s="185"/>
      <c r="G1" s="185"/>
      <c r="H1" s="185"/>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7657</v>
      </c>
      <c r="R3" s="16" t="s">
        <v>3234</v>
      </c>
      <c r="S3" s="16" t="s">
        <v>2823</v>
      </c>
      <c r="T3" s="16" t="s">
        <v>3236</v>
      </c>
      <c r="U3" s="16" t="s">
        <v>3237</v>
      </c>
      <c r="V3" s="16" t="s">
        <v>3228</v>
      </c>
      <c r="W3" s="16" t="s">
        <v>2820</v>
      </c>
      <c r="X3" s="16" t="s">
        <v>3238</v>
      </c>
      <c r="Y3" s="16" t="s">
        <v>3232</v>
      </c>
      <c r="Z3" s="16" t="s">
        <v>2169</v>
      </c>
      <c r="AA3" s="16" t="s">
        <v>7672</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45">
      <c r="A6" s="127" t="s">
        <v>6881</v>
      </c>
      <c r="B6" s="128" cm="1">
        <f t="array" ref="B6">IF(ROW() &lt; ROW(INDEX(fields[experiment_ID],ROWS(fields[experiment_ID]))), COUNTIF(INDEX(fields[experiment_ID],1):fields[[#This Row],[experiment_ID]],fields[[#This Row],[experiment_ID]]), "")</f>
        <v>1</v>
      </c>
      <c r="C6" s="127"/>
      <c r="D6" s="127" t="s">
        <v>7599</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45">
      <c r="A7" s="127" t="s">
        <v>7537</v>
      </c>
      <c r="B7" s="128" cm="1">
        <f t="array" ref="B7">IF(ROW() &lt; ROW(INDEX(fields[experiment_ID],ROWS(fields[experiment_ID]))), COUNTIF(INDEX(fields[experiment_ID],1):fields[[#This Row],[experiment_ID]],fields[[#This Row],[experiment_ID]]), "")</f>
        <v>1</v>
      </c>
      <c r="C7" s="127"/>
      <c r="D7" s="127" t="s">
        <v>7599</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45">
      <c r="A8" s="127" t="s">
        <v>8761</v>
      </c>
      <c r="B8" s="128" cm="1">
        <f t="array" ref="B8">IF(ROW() &lt; ROW(INDEX(fields[experiment_ID],ROWS(fields[experiment_ID]))), COUNTIF(INDEX(fields[experiment_ID],1):fields[[#This Row],[experiment_ID]],fields[[#This Row],[experiment_ID]]), "")</f>
        <v>1</v>
      </c>
      <c r="C8" s="127"/>
      <c r="D8" s="127"/>
      <c r="E8" s="127"/>
      <c r="F8" s="127"/>
      <c r="G8" s="127" t="s">
        <v>1681</v>
      </c>
      <c r="H8" s="127" t="s">
        <v>8868</v>
      </c>
      <c r="I8" s="127" t="s">
        <v>8869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45">
      <c r="A9" s="127" t="s">
        <v>8762</v>
      </c>
      <c r="B9" s="128" cm="1">
        <f t="array" ref="B9">IF(ROW() &lt; ROW(INDEX(fields[experiment_ID],ROWS(fields[experiment_ID]))), COUNTIF(INDEX(fields[experiment_ID],1):fields[[#This Row],[experiment_ID]],fields[[#This Row],[experiment_ID]]), "")</f>
        <v>1</v>
      </c>
      <c r="C9" s="127"/>
      <c r="D9" s="127" t="s">
        <v>8768</v>
      </c>
      <c r="E9" s="127" t="s">
        <v>8779</v>
      </c>
      <c r="F9" s="127"/>
      <c r="G9" s="127" t="s">
        <v>8887</v>
      </c>
      <c r="H9" s="127"/>
      <c r="I9" s="127" t="s">
        <v>8779</v>
      </c>
      <c r="J9" s="106">
        <v>49.7</v>
      </c>
      <c r="K9" s="106">
        <v>-112.83</v>
      </c>
      <c r="L9" s="106">
        <v>920</v>
      </c>
      <c r="M9" s="127"/>
      <c r="N9" s="106"/>
      <c r="O9" s="106"/>
      <c r="P9" s="127"/>
      <c r="Q9" s="106"/>
      <c r="R9" s="106"/>
      <c r="S9" s="106"/>
      <c r="T9" s="127"/>
      <c r="U9" s="106"/>
      <c r="V9" s="106"/>
      <c r="W9" s="106"/>
      <c r="X9" s="106"/>
      <c r="Y9" s="106"/>
      <c r="Z9" s="106"/>
      <c r="AA9" s="127"/>
      <c r="AB9" s="128"/>
      <c r="AC9" s="127" t="s">
        <v>8773</v>
      </c>
    </row>
    <row r="10" spans="1:30" x14ac:dyDescent="0.45">
      <c r="A10" s="127" t="s">
        <v>8762</v>
      </c>
      <c r="B10" s="128" cm="1">
        <f t="array" ref="B10">IF(ROW() &lt; ROW(INDEX(fields[experiment_ID],ROWS(fields[experiment_ID]))), COUNTIF(INDEX(fields[experiment_ID],1):fields[[#This Row],[experiment_ID]],fields[[#This Row],[experiment_ID]]), "")</f>
        <v>2</v>
      </c>
      <c r="C10" s="127"/>
      <c r="D10" s="127" t="s">
        <v>8769</v>
      </c>
      <c r="E10" s="127" t="s">
        <v>8783</v>
      </c>
      <c r="F10" s="127"/>
      <c r="G10" s="127" t="s">
        <v>8887</v>
      </c>
      <c r="H10" s="127"/>
      <c r="I10" s="127" t="s">
        <v>8780</v>
      </c>
      <c r="J10" s="106">
        <v>46.76</v>
      </c>
      <c r="K10" s="106">
        <v>-100.91</v>
      </c>
      <c r="L10" s="106">
        <v>549</v>
      </c>
      <c r="M10" s="127"/>
      <c r="N10" s="106"/>
      <c r="O10" s="106"/>
      <c r="P10" s="127"/>
      <c r="Q10" s="106"/>
      <c r="R10" s="106"/>
      <c r="S10" s="106"/>
      <c r="T10" s="127"/>
      <c r="U10" s="106"/>
      <c r="V10" s="106"/>
      <c r="W10" s="106"/>
      <c r="X10" s="106"/>
      <c r="Y10" s="106"/>
      <c r="Z10" s="106"/>
      <c r="AA10" s="127"/>
      <c r="AB10" s="128"/>
      <c r="AC10" s="127" t="s">
        <v>8774</v>
      </c>
    </row>
    <row r="11" spans="1:30" x14ac:dyDescent="0.45">
      <c r="A11" s="127" t="s">
        <v>8762</v>
      </c>
      <c r="B11" s="128" cm="1">
        <f t="array" ref="B11">IF(ROW() &lt; ROW(INDEX(fields[experiment_ID],ROWS(fields[experiment_ID]))), COUNTIF(INDEX(fields[experiment_ID],1):fields[[#This Row],[experiment_ID]],fields[[#This Row],[experiment_ID]]), "")</f>
        <v>3</v>
      </c>
      <c r="C11" s="127"/>
      <c r="D11" s="127" t="s">
        <v>8770</v>
      </c>
      <c r="E11" s="127" t="s">
        <v>8780</v>
      </c>
      <c r="F11" s="127"/>
      <c r="G11" s="127" t="s">
        <v>8887</v>
      </c>
      <c r="H11" s="127"/>
      <c r="I11" s="127" t="s">
        <v>8781</v>
      </c>
      <c r="J11" s="106">
        <v>41.62</v>
      </c>
      <c r="K11" s="106">
        <v>-100.83</v>
      </c>
      <c r="L11" s="106">
        <v>975</v>
      </c>
      <c r="M11" s="127"/>
      <c r="N11" s="106"/>
      <c r="O11" s="106"/>
      <c r="P11" s="127"/>
      <c r="Q11" s="106"/>
      <c r="R11" s="106"/>
      <c r="S11" s="106"/>
      <c r="T11" s="127"/>
      <c r="U11" s="106"/>
      <c r="V11" s="106"/>
      <c r="W11" s="106"/>
      <c r="X11" s="106"/>
      <c r="Y11" s="106"/>
      <c r="Z11" s="106"/>
      <c r="AA11" s="127"/>
      <c r="AB11" s="128"/>
      <c r="AC11" s="127" t="s">
        <v>8775</v>
      </c>
    </row>
    <row r="12" spans="1:30" x14ac:dyDescent="0.45">
      <c r="A12" s="127" t="s">
        <v>8762</v>
      </c>
      <c r="B12" s="128" cm="1">
        <f t="array" ref="B12">IF(ROW() &lt; ROW(INDEX(fields[experiment_ID],ROWS(fields[experiment_ID]))), COUNTIF(INDEX(fields[experiment_ID],1):fields[[#This Row],[experiment_ID]],fields[[#This Row],[experiment_ID]]), "")</f>
        <v>4</v>
      </c>
      <c r="C12" s="127"/>
      <c r="D12" s="127" t="s">
        <v>8771</v>
      </c>
      <c r="E12" s="127" t="s">
        <v>8782</v>
      </c>
      <c r="F12" s="127"/>
      <c r="G12" s="127" t="s">
        <v>8887</v>
      </c>
      <c r="H12" s="127"/>
      <c r="I12" s="127" t="s">
        <v>8782</v>
      </c>
      <c r="J12" s="106">
        <v>39.15</v>
      </c>
      <c r="K12" s="106">
        <v>-96.61</v>
      </c>
      <c r="L12" s="106">
        <v>321</v>
      </c>
      <c r="M12" s="127"/>
      <c r="N12" s="106"/>
      <c r="O12" s="106"/>
      <c r="P12" s="127"/>
      <c r="Q12" s="106"/>
      <c r="R12" s="106"/>
      <c r="S12" s="106"/>
      <c r="T12" s="127"/>
      <c r="U12" s="106"/>
      <c r="V12" s="106"/>
      <c r="W12" s="106"/>
      <c r="X12" s="106"/>
      <c r="Y12" s="106"/>
      <c r="Z12" s="106"/>
      <c r="AA12" s="127"/>
      <c r="AB12" s="128"/>
      <c r="AC12" s="127" t="s">
        <v>8776</v>
      </c>
    </row>
    <row r="13" spans="1:30" x14ac:dyDescent="0.45">
      <c r="A13" s="127" t="s">
        <v>8762</v>
      </c>
      <c r="B13" s="128" cm="1">
        <f t="array" ref="B13">IF(ROW() &lt; ROW(INDEX(fields[experiment_ID],ROWS(fields[experiment_ID]))), COUNTIF(INDEX(fields[experiment_ID],1):fields[[#This Row],[experiment_ID]],fields[[#This Row],[experiment_ID]]), "")</f>
        <v>5</v>
      </c>
      <c r="C13" s="127"/>
      <c r="D13" s="127" t="s">
        <v>8772</v>
      </c>
      <c r="E13" s="127" t="s">
        <v>8783</v>
      </c>
      <c r="F13" s="127"/>
      <c r="G13" s="127" t="s">
        <v>8887</v>
      </c>
      <c r="H13" s="127"/>
      <c r="I13" s="127" t="s">
        <v>8783</v>
      </c>
      <c r="J13" s="106">
        <v>36.51</v>
      </c>
      <c r="K13" s="106">
        <v>-109.05</v>
      </c>
      <c r="L13" s="106">
        <v>1830</v>
      </c>
      <c r="M13" s="127"/>
      <c r="N13" s="106"/>
      <c r="O13" s="106"/>
      <c r="P13" s="127"/>
      <c r="Q13" s="106"/>
      <c r="R13" s="106"/>
      <c r="S13" s="106"/>
      <c r="T13" s="127"/>
      <c r="U13" s="106"/>
      <c r="V13" s="106"/>
      <c r="W13" s="106"/>
      <c r="X13" s="106"/>
      <c r="Y13" s="106"/>
      <c r="Z13" s="106"/>
      <c r="AA13" s="127"/>
      <c r="AB13" s="128"/>
      <c r="AC13" s="127" t="s">
        <v>8777</v>
      </c>
    </row>
    <row r="14" spans="1:30" x14ac:dyDescent="0.4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allowBlank="1" showDropDown="1" showInputMessage="1" showErrorMessage="1" sqref="AD5:AD6 N5:O5 Q5:S5 B5:B14 U5:Z14 N6:S14 I14:L14 E5:F14 G14 G5:G8 H5:H14 I5:L8 AB5:AB14 AC5:AC8 AC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9"/>
  <sheetViews>
    <sheetView zoomScaleNormal="100" workbookViewId="0">
      <pane ySplit="4" topLeftCell="A5" activePane="bottomLeft" state="frozen"/>
      <selection activeCell="R1" sqref="R1"/>
      <selection pane="bottomLeft" activeCell="A9" sqref="A9"/>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85" t="s">
        <v>6635</v>
      </c>
      <c r="B1" s="185"/>
      <c r="C1" s="185"/>
      <c r="D1" s="185"/>
      <c r="E1" s="185"/>
      <c r="F1" s="185"/>
      <c r="G1" s="185"/>
      <c r="H1" s="185"/>
    </row>
    <row r="2" spans="1:17" ht="29.45" customHeight="1" x14ac:dyDescent="0.45">
      <c r="A2" s="30"/>
      <c r="B2" s="30"/>
    </row>
    <row r="3" spans="1:17" s="16" customFormat="1" ht="47.25" customHeight="1" x14ac:dyDescent="0.4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7674</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4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7613</v>
      </c>
      <c r="D6" s="127"/>
      <c r="E6" s="106"/>
      <c r="F6" s="106"/>
      <c r="G6" s="106"/>
      <c r="H6" s="106"/>
      <c r="I6" s="106"/>
      <c r="J6" s="106"/>
      <c r="K6" s="106"/>
      <c r="L6" s="106"/>
      <c r="M6" s="106"/>
      <c r="N6" s="106"/>
      <c r="O6" s="24"/>
    </row>
    <row r="7" spans="1:17" x14ac:dyDescent="0.45">
      <c r="A7" s="127" t="s">
        <v>8759</v>
      </c>
      <c r="B7" s="128" cm="1">
        <f t="array" ref="B7">IF(ROW() &lt; ROW(INDEX(initialConditions[experiment_ID],ROWS(initialConditions[experiment_ID]))), COUNTIF(INDEX(initialConditions[experiment_ID],1):initialConditions[[#This Row],[experiment_ID]],initialConditions[[#This Row],[experiment_ID]]), "")</f>
        <v>1</v>
      </c>
      <c r="C7" s="127" t="s">
        <v>8896</v>
      </c>
      <c r="D7" s="127" t="s">
        <v>1440</v>
      </c>
      <c r="E7" s="106"/>
      <c r="F7" s="106"/>
      <c r="G7" s="106">
        <v>2500</v>
      </c>
      <c r="H7" s="106"/>
      <c r="I7" s="106"/>
      <c r="J7" s="106"/>
      <c r="K7" s="106"/>
      <c r="L7" s="106"/>
      <c r="M7" s="106"/>
      <c r="N7" s="106"/>
    </row>
    <row r="8" spans="1:17" x14ac:dyDescent="0.45">
      <c r="A8" s="127" t="s">
        <v>8760</v>
      </c>
      <c r="B8" s="128" cm="1">
        <f t="array" ref="B8">IF(ROW() &lt; ROW(INDEX(initialConditions[experiment_ID],ROWS(initialConditions[experiment_ID]))), COUNTIF(INDEX(initialConditions[experiment_ID],1):initialConditions[[#This Row],[experiment_ID]],initialConditions[[#This Row],[experiment_ID]]), "")</f>
        <v>1</v>
      </c>
      <c r="C8" s="127" t="s">
        <v>8896</v>
      </c>
      <c r="D8" s="127" t="s">
        <v>1440</v>
      </c>
      <c r="E8" s="106"/>
      <c r="F8" s="106"/>
      <c r="G8" s="106">
        <v>1500</v>
      </c>
      <c r="H8" s="106"/>
      <c r="I8" s="106"/>
      <c r="J8" s="106"/>
      <c r="K8" s="106"/>
      <c r="L8" s="106"/>
      <c r="M8" s="106"/>
      <c r="N8" s="106"/>
    </row>
    <row r="9" spans="1:17" x14ac:dyDescent="0.45">
      <c r="A9" s="127"/>
      <c r="B9" s="128" t="str" cm="1">
        <f t="array" ref="B9">IF(ROW() &lt; ROW(INDEX(initialConditions[experiment_ID],ROWS(initialConditions[experiment_ID]))), COUNTIF(INDEX(initialConditions[experiment_ID],1):initialConditions[[#This Row],[experiment_ID]],initialConditions[[#This Row],[experiment_ID]]), "")</f>
        <v/>
      </c>
      <c r="C9" s="127"/>
      <c r="D9" s="127"/>
      <c r="E9" s="106"/>
      <c r="F9" s="106"/>
      <c r="G9" s="106"/>
      <c r="H9" s="106"/>
      <c r="I9" s="106"/>
      <c r="J9" s="106"/>
      <c r="K9" s="106"/>
      <c r="L9" s="106"/>
      <c r="M9" s="106"/>
      <c r="N9" s="106"/>
    </row>
  </sheetData>
  <mergeCells count="1">
    <mergeCell ref="A1:H1"/>
  </mergeCells>
  <dataValidations count="3">
    <dataValidation type="list" allowBlank="1" showInputMessage="1" showErrorMessage="1" sqref="P5:P6" xr:uid="{D2D47B5C-CCA7-45AD-A5E5-2B62C5785B22}">
      <formula1>ddl_crop_sort</formula1>
    </dataValidation>
    <dataValidation type="list" allowBlank="1" showInputMessage="1" showErrorMessage="1" sqref="A5:A9" xr:uid="{66B03E43-8F6D-49D9-B7D2-B96D40A571CB}">
      <formula1>ddl_experiments</formula1>
    </dataValidation>
    <dataValidation allowBlank="1" showDropDown="1" showInputMessage="1" showErrorMessage="1" sqref="B5:C9"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10" sqref="B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6636</v>
      </c>
      <c r="B1" s="185"/>
      <c r="C1" s="185"/>
      <c r="D1" s="185"/>
      <c r="E1" s="185"/>
      <c r="F1" s="185"/>
      <c r="G1" s="185"/>
      <c r="H1" s="185"/>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6415</v>
      </c>
      <c r="H3" s="15" t="s">
        <v>6416</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85" t="s">
        <v>7541</v>
      </c>
      <c r="B1" s="185"/>
      <c r="C1" s="185"/>
      <c r="D1" s="185"/>
      <c r="E1" s="185"/>
      <c r="F1" s="185"/>
      <c r="G1" s="185"/>
      <c r="H1" s="185"/>
    </row>
    <row r="2" spans="1:32" ht="28.5" customHeight="1" x14ac:dyDescent="0.45">
      <c r="A2" s="30"/>
      <c r="B2" s="30"/>
    </row>
    <row r="3" spans="1:32" s="16" customFormat="1" ht="32.25" customHeight="1" x14ac:dyDescent="0.45">
      <c r="A3" s="15" t="s">
        <v>1923</v>
      </c>
      <c r="B3" s="15" t="s">
        <v>1922</v>
      </c>
      <c r="C3" s="15" t="s">
        <v>2836</v>
      </c>
      <c r="D3" s="15" t="s">
        <v>2056</v>
      </c>
      <c r="E3" s="15" t="s">
        <v>6508</v>
      </c>
      <c r="F3" s="15" t="s">
        <v>6507</v>
      </c>
      <c r="G3" s="15" t="s">
        <v>6506</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25" x14ac:dyDescent="0.45"/>
  <cols>
    <col min="1" max="1" width="13.73046875" customWidth="1"/>
    <col min="2" max="2" width="18.1328125" customWidth="1"/>
    <col min="3" max="26" width="20.73046875" customWidth="1"/>
  </cols>
  <sheetData>
    <row r="1" spans="1:28" ht="150" customHeight="1" x14ac:dyDescent="0.45">
      <c r="A1" s="185" t="s">
        <v>7542</v>
      </c>
      <c r="B1" s="185"/>
      <c r="C1" s="185"/>
      <c r="D1" s="185"/>
      <c r="E1" s="185"/>
      <c r="F1" s="185"/>
      <c r="G1" s="185"/>
      <c r="H1" s="185"/>
    </row>
    <row r="2" spans="1:28" ht="28.5" customHeight="1" x14ac:dyDescent="0.45">
      <c r="A2" s="30"/>
      <c r="B2" s="30"/>
    </row>
    <row r="3" spans="1:28" s="16" customFormat="1" ht="32.25" customHeight="1" x14ac:dyDescent="0.4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4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45">
      <c r="A5" s="135"/>
      <c r="B5" s="146"/>
      <c r="C5" s="146"/>
      <c r="D5" s="146"/>
      <c r="E5" s="146"/>
      <c r="F5" s="146"/>
      <c r="G5" s="146"/>
      <c r="H5" s="146"/>
      <c r="I5" s="146"/>
      <c r="J5" s="146"/>
      <c r="K5" s="14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4"/>
  <sheetViews>
    <sheetView zoomScaleNormal="100" workbookViewId="0">
      <pane ySplit="4" topLeftCell="A5" activePane="bottomLeft" state="frozen"/>
      <selection activeCell="D22" sqref="D22"/>
      <selection pane="bottomLeft" activeCell="B6" sqref="B6"/>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7545</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6419</v>
      </c>
      <c r="D3" s="15" t="s">
        <v>1895</v>
      </c>
      <c r="E3" s="15"/>
      <c r="F3" s="15"/>
      <c r="G3" s="15"/>
      <c r="H3" s="15"/>
      <c r="I3" s="15"/>
      <c r="J3" s="16"/>
      <c r="K3" s="15"/>
      <c r="M3" s="16"/>
      <c r="N3" s="15"/>
    </row>
    <row r="4" spans="1:14" x14ac:dyDescent="0.45">
      <c r="A4" s="4" t="s">
        <v>93</v>
      </c>
      <c r="B4" s="12" t="s">
        <v>128</v>
      </c>
      <c r="C4" s="83" t="s">
        <v>2762</v>
      </c>
      <c r="D4" s="83" t="s">
        <v>2763</v>
      </c>
      <c r="E4" s="4"/>
      <c r="F4" s="4"/>
      <c r="G4" s="4"/>
      <c r="H4" s="4"/>
    </row>
  </sheetData>
  <mergeCells count="1">
    <mergeCell ref="A1:H1"/>
  </mergeCells>
  <dataValidations count="2">
    <dataValidation allowBlank="1" showDropDown="1" showInputMessage="1" showErrorMessage="1" sqref="C5:XF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B5" sqref="B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6664</v>
      </c>
      <c r="E3" s="15" t="s">
        <v>6665</v>
      </c>
      <c r="F3" s="15" t="s">
        <v>6668</v>
      </c>
      <c r="G3" s="15" t="s">
        <v>6669</v>
      </c>
      <c r="H3" s="15"/>
      <c r="I3" s="15"/>
      <c r="J3" s="16"/>
      <c r="K3" s="15"/>
      <c r="M3" s="16"/>
      <c r="N3" s="15"/>
    </row>
    <row r="4" spans="1:14" x14ac:dyDescent="0.45">
      <c r="A4" s="4" t="s">
        <v>93</v>
      </c>
      <c r="B4" s="82" t="s">
        <v>128</v>
      </c>
      <c r="C4" s="4" t="s">
        <v>2764</v>
      </c>
      <c r="D4" s="4" t="s">
        <v>6662</v>
      </c>
      <c r="E4" s="4" t="s">
        <v>8743</v>
      </c>
      <c r="F4" s="4" t="s">
        <v>6663</v>
      </c>
      <c r="G4" s="4" t="s">
        <v>6667</v>
      </c>
    </row>
    <row r="5" spans="1:14" x14ac:dyDescent="0.45">
      <c r="C5" s="21"/>
      <c r="F5"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2"/>
  <sheetViews>
    <sheetView zoomScaleNormal="100" workbookViewId="0">
      <pane ySplit="4" topLeftCell="A5" activePane="bottomLeft" state="frozen"/>
      <selection pane="bottomLeft" activeCell="L9" sqref="L9"/>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85" t="s">
        <v>2007</v>
      </c>
      <c r="B1" s="185"/>
      <c r="C1" s="185"/>
      <c r="D1" s="185"/>
      <c r="E1" s="185"/>
      <c r="F1" s="185"/>
      <c r="G1" s="185"/>
    </row>
    <row r="2" spans="1:14" ht="28.5" customHeight="1" x14ac:dyDescent="0.45">
      <c r="A2" s="30"/>
    </row>
    <row r="3" spans="1:14" s="15" customFormat="1" ht="32.25" customHeight="1" x14ac:dyDescent="0.4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45">
      <c r="A6" s="128" t="s">
        <v>6881</v>
      </c>
      <c r="B6" s="106"/>
      <c r="C6" s="106"/>
      <c r="D6" s="106">
        <v>1.5</v>
      </c>
      <c r="E6" s="106"/>
      <c r="F6" s="106"/>
      <c r="G6" s="106"/>
      <c r="H6" s="106"/>
      <c r="I6" s="106">
        <v>0.2</v>
      </c>
      <c r="J6" s="127" t="s">
        <v>788</v>
      </c>
      <c r="K6" s="127" t="s">
        <v>6934</v>
      </c>
      <c r="L6" s="128"/>
      <c r="M6" s="106"/>
      <c r="N6" s="128"/>
    </row>
    <row r="7" spans="1:14" x14ac:dyDescent="0.45">
      <c r="A7" s="128" t="s">
        <v>7537</v>
      </c>
      <c r="B7" s="106">
        <v>9</v>
      </c>
      <c r="C7" s="106">
        <v>3</v>
      </c>
      <c r="D7" s="106">
        <v>27</v>
      </c>
      <c r="E7" s="106"/>
      <c r="F7" s="106"/>
      <c r="G7" s="106">
        <v>0.5</v>
      </c>
      <c r="H7" s="106">
        <v>0.25</v>
      </c>
      <c r="I7" s="106">
        <v>0.125</v>
      </c>
      <c r="J7" s="127" t="s">
        <v>788</v>
      </c>
      <c r="K7" s="127" t="s">
        <v>7601</v>
      </c>
      <c r="L7" s="128"/>
      <c r="M7" s="106"/>
      <c r="N7" s="128"/>
    </row>
    <row r="8" spans="1:14" x14ac:dyDescent="0.45">
      <c r="A8" s="128" t="s">
        <v>8761</v>
      </c>
      <c r="B8" s="106"/>
      <c r="C8" s="106"/>
      <c r="D8" s="106"/>
      <c r="E8" s="106"/>
      <c r="F8" s="106"/>
      <c r="G8" s="106"/>
      <c r="H8" s="106"/>
      <c r="I8" s="106"/>
      <c r="J8" s="127"/>
      <c r="K8" s="127"/>
      <c r="L8" s="128"/>
      <c r="M8" s="106"/>
      <c r="N8" s="128"/>
    </row>
    <row r="9" spans="1:14" x14ac:dyDescent="0.45">
      <c r="A9" s="128" t="s">
        <v>8762</v>
      </c>
      <c r="B9" s="106">
        <v>2.5</v>
      </c>
      <c r="C9" s="106">
        <v>2.5</v>
      </c>
      <c r="D9" s="106"/>
      <c r="E9" s="106">
        <v>23</v>
      </c>
      <c r="F9" s="106"/>
      <c r="G9" s="106"/>
      <c r="H9" s="106"/>
      <c r="I9" s="106"/>
      <c r="J9" s="127"/>
      <c r="K9" s="127"/>
      <c r="L9" s="128"/>
      <c r="M9" s="106"/>
      <c r="N9" s="128"/>
    </row>
    <row r="10" spans="1:14" x14ac:dyDescent="0.45">
      <c r="A10" s="128" t="s">
        <v>8759</v>
      </c>
      <c r="B10" s="106"/>
      <c r="C10" s="106"/>
      <c r="D10" s="106"/>
      <c r="E10" s="106">
        <v>18</v>
      </c>
      <c r="F10" s="106"/>
      <c r="G10" s="106"/>
      <c r="H10" s="106"/>
      <c r="I10" s="106"/>
      <c r="J10" s="127"/>
      <c r="K10" s="127"/>
      <c r="L10" s="128"/>
      <c r="M10" s="106"/>
      <c r="N10" s="128"/>
    </row>
    <row r="11" spans="1:14" x14ac:dyDescent="0.45">
      <c r="A11" s="128" t="s">
        <v>8760</v>
      </c>
      <c r="B11" s="106"/>
      <c r="C11" s="106"/>
      <c r="D11" s="106"/>
      <c r="E11" s="106">
        <v>18</v>
      </c>
      <c r="F11" s="106"/>
      <c r="G11" s="106"/>
      <c r="H11" s="106"/>
      <c r="I11" s="106"/>
      <c r="J11" s="127"/>
      <c r="K11" s="127"/>
      <c r="L11" s="128"/>
      <c r="M11" s="106"/>
      <c r="N11" s="128"/>
    </row>
    <row r="12" spans="1:14" x14ac:dyDescent="0.45">
      <c r="A12" s="128"/>
      <c r="B12" s="106"/>
      <c r="C12" s="106"/>
      <c r="D12" s="106"/>
      <c r="E12" s="106"/>
      <c r="F12" s="106"/>
      <c r="G12" s="106"/>
      <c r="H12" s="106"/>
      <c r="I12" s="106"/>
      <c r="J12" s="127"/>
      <c r="K12" s="127"/>
      <c r="L12" s="128"/>
      <c r="M12" s="106"/>
      <c r="N12" s="128"/>
    </row>
  </sheetData>
  <mergeCells count="1">
    <mergeCell ref="A1:G1"/>
  </mergeCells>
  <dataValidations count="1">
    <dataValidation type="list" allowBlank="1" showInputMessage="1" showErrorMessage="1" sqref="A5:A12"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8"/>
  <sheetViews>
    <sheetView zoomScaleNormal="100" workbookViewId="0">
      <pane ySplit="4" topLeftCell="A11"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85" t="s">
        <v>6631</v>
      </c>
      <c r="B1" s="185"/>
      <c r="C1" s="185"/>
      <c r="D1" s="185"/>
      <c r="E1" s="185"/>
      <c r="F1" s="185"/>
      <c r="G1" s="185"/>
      <c r="H1" s="185"/>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4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45">
      <c r="A7" s="127" t="s">
        <v>6881</v>
      </c>
      <c r="B7" s="128" cm="1">
        <f t="array" ref="B7">IF(ROW() &lt; ROW(INDEX(genotypes[experiment_ID],ROWS(genotypes[experiment_ID]))), COUNTIF(INDEX(genotypes[experiment_ID],1):genotypes[[#This Row],[experiment_ID]],genotypes[[#This Row],[experiment_ID]]), "")</f>
        <v>1</v>
      </c>
      <c r="C7" s="127"/>
      <c r="D7" s="127" t="s">
        <v>7612</v>
      </c>
      <c r="E7" s="127" t="s">
        <v>1440</v>
      </c>
      <c r="F7" s="127" t="s">
        <v>681</v>
      </c>
      <c r="G7" s="127"/>
    </row>
    <row r="8" spans="1:8" x14ac:dyDescent="0.45">
      <c r="A8" s="127" t="s">
        <v>7537</v>
      </c>
      <c r="B8" s="128" cm="1">
        <f t="array" ref="B8">IF(ROW() &lt; ROW(INDEX(genotypes[experiment_ID],ROWS(genotypes[experiment_ID]))), COUNTIF(INDEX(genotypes[experiment_ID],1):genotypes[[#This Row],[experiment_ID]],genotypes[[#This Row],[experiment_ID]]), "")</f>
        <v>1</v>
      </c>
      <c r="C8" s="127"/>
      <c r="D8" s="127" t="s">
        <v>7612</v>
      </c>
      <c r="E8" s="127" t="s">
        <v>1440</v>
      </c>
      <c r="F8" s="127" t="s">
        <v>681</v>
      </c>
      <c r="G8" s="127"/>
    </row>
    <row r="9" spans="1:8" x14ac:dyDescent="0.45">
      <c r="A9" s="127" t="s">
        <v>7537</v>
      </c>
      <c r="B9" s="128" cm="1">
        <f t="array" ref="B9">IF(ROW() &lt; ROW(INDEX(genotypes[experiment_ID],ROWS(genotypes[experiment_ID]))), COUNTIF(INDEX(genotypes[experiment_ID],1):genotypes[[#This Row],[experiment_ID]],genotypes[[#This Row],[experiment_ID]]), "")</f>
        <v>2</v>
      </c>
      <c r="C9" s="127"/>
      <c r="D9" s="127" t="s">
        <v>7611</v>
      </c>
      <c r="E9" s="127" t="s">
        <v>1440</v>
      </c>
      <c r="F9" s="127" t="s">
        <v>681</v>
      </c>
      <c r="G9" s="127"/>
    </row>
    <row r="10" spans="1:8" x14ac:dyDescent="0.45">
      <c r="A10" s="127" t="s">
        <v>8759</v>
      </c>
      <c r="B10" s="128" cm="1">
        <f t="array" ref="B10">IF(ROW() &lt; ROW(INDEX(genotypes[experiment_ID],ROWS(genotypes[experiment_ID]))), COUNTIF(INDEX(genotypes[experiment_ID],1):genotypes[[#This Row],[experiment_ID]],genotypes[[#This Row],[experiment_ID]]), "")</f>
        <v>1</v>
      </c>
      <c r="C10" s="127"/>
      <c r="D10" s="180" t="s">
        <v>8897</v>
      </c>
      <c r="E10" s="127" t="s">
        <v>1440</v>
      </c>
      <c r="F10" s="127"/>
      <c r="G10" s="127"/>
    </row>
    <row r="11" spans="1:8" x14ac:dyDescent="0.45">
      <c r="A11" s="127" t="s">
        <v>8760</v>
      </c>
      <c r="B11" s="128" cm="1">
        <f t="array" ref="B11">IF(ROW() &lt; ROW(INDEX(genotypes[experiment_ID],ROWS(genotypes[experiment_ID]))), COUNTIF(INDEX(genotypes[experiment_ID],1):genotypes[[#This Row],[experiment_ID]],genotypes[[#This Row],[experiment_ID]]), "")</f>
        <v>1</v>
      </c>
      <c r="C11" s="127"/>
      <c r="D11" s="180" t="s">
        <v>8898</v>
      </c>
      <c r="E11" s="127" t="s">
        <v>1440</v>
      </c>
      <c r="F11" s="127"/>
      <c r="G11" s="127"/>
    </row>
    <row r="12" spans="1:8" x14ac:dyDescent="0.45">
      <c r="A12" s="127" t="s">
        <v>8761</v>
      </c>
      <c r="B12" s="128" cm="1">
        <f t="array" ref="B12">IF(ROW() &lt; ROW(INDEX(genotypes[experiment_ID],ROWS(genotypes[experiment_ID]))), COUNTIF(INDEX(genotypes[experiment_ID],1):genotypes[[#This Row],[experiment_ID]],genotypes[[#This Row],[experiment_ID]]), "")</f>
        <v>1</v>
      </c>
      <c r="C12" s="127"/>
      <c r="D12" s="127" t="s">
        <v>8870</v>
      </c>
      <c r="E12" s="127" t="s">
        <v>1440</v>
      </c>
      <c r="F12" s="127"/>
      <c r="G12" s="127"/>
    </row>
    <row r="13" spans="1:8" x14ac:dyDescent="0.45">
      <c r="A13" s="127" t="s">
        <v>8762</v>
      </c>
      <c r="B13" s="128" cm="1">
        <f t="array" ref="B13">IF(ROW() &lt; ROW(INDEX(genotypes[experiment_ID],ROWS(genotypes[experiment_ID]))), COUNTIF(INDEX(genotypes[experiment_ID],1):genotypes[[#This Row],[experiment_ID]],genotypes[[#This Row],[experiment_ID]]), "")</f>
        <v>1</v>
      </c>
      <c r="C13" s="127"/>
      <c r="D13" s="127" t="s">
        <v>8917</v>
      </c>
      <c r="E13" s="127" t="s">
        <v>1440</v>
      </c>
      <c r="F13" s="127"/>
      <c r="G13" s="127"/>
    </row>
    <row r="14" spans="1:8" x14ac:dyDescent="0.45">
      <c r="A14" s="127" t="s">
        <v>8762</v>
      </c>
      <c r="B14" s="128" cm="1">
        <f t="array" ref="B14">IF(ROW() &lt; ROW(INDEX(genotypes[experiment_ID],ROWS(genotypes[experiment_ID]))), COUNTIF(INDEX(genotypes[experiment_ID],1):genotypes[[#This Row],[experiment_ID]],genotypes[[#This Row],[experiment_ID]]), "")</f>
        <v>2</v>
      </c>
      <c r="C14" s="127"/>
      <c r="D14" s="127" t="s">
        <v>8918</v>
      </c>
      <c r="E14" s="127" t="s">
        <v>1440</v>
      </c>
      <c r="F14" s="127"/>
      <c r="G14" s="127"/>
    </row>
    <row r="15" spans="1:8" x14ac:dyDescent="0.45">
      <c r="A15" s="127" t="s">
        <v>8762</v>
      </c>
      <c r="B15" s="128" cm="1">
        <f t="array" ref="B15">IF(ROW() &lt; ROW(INDEX(genotypes[experiment_ID],ROWS(genotypes[experiment_ID]))), COUNTIF(INDEX(genotypes[experiment_ID],1):genotypes[[#This Row],[experiment_ID]],genotypes[[#This Row],[experiment_ID]]), "")</f>
        <v>3</v>
      </c>
      <c r="C15" s="127"/>
      <c r="D15" s="127" t="s">
        <v>8919</v>
      </c>
      <c r="E15" s="127" t="s">
        <v>1440</v>
      </c>
      <c r="F15" s="127"/>
      <c r="G15" s="127"/>
    </row>
    <row r="16" spans="1:8" x14ac:dyDescent="0.45">
      <c r="A16" s="127" t="s">
        <v>8762</v>
      </c>
      <c r="B16" s="128" cm="1">
        <f t="array" ref="B16">IF(ROW() &lt; ROW(INDEX(genotypes[experiment_ID],ROWS(genotypes[experiment_ID]))), COUNTIF(INDEX(genotypes[experiment_ID],1):genotypes[[#This Row],[experiment_ID]],genotypes[[#This Row],[experiment_ID]]), "")</f>
        <v>4</v>
      </c>
      <c r="C16" s="127"/>
      <c r="D16" s="127" t="s">
        <v>8920</v>
      </c>
      <c r="E16" s="127" t="s">
        <v>1440</v>
      </c>
      <c r="F16" s="127"/>
      <c r="G16" s="127"/>
    </row>
    <row r="17" spans="1:7" x14ac:dyDescent="0.45">
      <c r="A17" s="127" t="s">
        <v>8762</v>
      </c>
      <c r="B17" s="128" cm="1">
        <f t="array" ref="B17">IF(ROW() &lt; ROW(INDEX(genotypes[experiment_ID],ROWS(genotypes[experiment_ID]))), COUNTIF(INDEX(genotypes[experiment_ID],1):genotypes[[#This Row],[experiment_ID]],genotypes[[#This Row],[experiment_ID]]), "")</f>
        <v>5</v>
      </c>
      <c r="C17" s="127"/>
      <c r="D17" s="127" t="s">
        <v>8921</v>
      </c>
      <c r="E17" s="127" t="s">
        <v>1440</v>
      </c>
      <c r="F17" s="127"/>
      <c r="G17" s="127"/>
    </row>
    <row r="18" spans="1:7" x14ac:dyDescent="0.45">
      <c r="A18" s="127"/>
      <c r="B18" s="128" t="str" cm="1">
        <f t="array" ref="B18">IF(ROW() &lt; ROW(INDEX(genotypes[experiment_ID],ROWS(genotypes[experiment_ID]))), COUNTIF(INDEX(genotypes[experiment_ID],1):genotypes[[#This Row],[experiment_ID]],genotypes[[#This Row],[experiment_ID]]), "")</f>
        <v/>
      </c>
      <c r="C18" s="127"/>
      <c r="D18" s="127"/>
      <c r="E18" s="127"/>
      <c r="F18" s="127"/>
      <c r="G18" s="127"/>
    </row>
  </sheetData>
  <mergeCells count="1">
    <mergeCell ref="A1:H1"/>
  </mergeCells>
  <phoneticPr fontId="23" type="noConversion"/>
  <dataValidations count="2">
    <dataValidation allowBlank="1" showDropDown="1" showInputMessage="1" showErrorMessage="1" sqref="L5:O5 H5:J6 B5:B18" xr:uid="{98E97757-5517-4F35-9624-2D78B7E1338B}"/>
    <dataValidation type="list" allowBlank="1" showInputMessage="1" showErrorMessage="1" sqref="A5:A1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F5:F18</xm:sqref>
        </x14:dataValidation>
        <x14:dataValidation type="list" allowBlank="1" showInputMessage="1" showErrorMessage="1" xr:uid="{6E30661D-D111-4DC5-9A74-5CAB778B9CD6}">
          <x14:formula1>
            <xm:f>DropDown!$R$3:$R$169</xm:f>
          </x14:formula1>
          <xm:sqref>E5:E18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9"/>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85" t="s">
        <v>6633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6413</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4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45">
      <c r="A7" s="127" t="s">
        <v>8759</v>
      </c>
      <c r="B7" s="128" cm="1">
        <f t="array" ref="B7">IF(ROW() &lt; ROW(INDEX(tillage[experiment_ID],ROWS(tillage[experiment_ID]))), COUNTIF(INDEX(tillage[experiment_ID],1):tillage[[#This Row],[experiment_ID]],tillage[[#This Row],[experiment_ID]]), "")</f>
        <v>1</v>
      </c>
      <c r="C7" s="127" t="s">
        <v>8899</v>
      </c>
      <c r="D7" s="127"/>
    </row>
    <row r="8" spans="1:14" x14ac:dyDescent="0.45">
      <c r="A8" s="127" t="s">
        <v>8760</v>
      </c>
      <c r="B8" s="128" cm="1">
        <f t="array" ref="B8">IF(ROW() &lt; ROW(INDEX(tillage[experiment_ID],ROWS(tillage[experiment_ID]))), COUNTIF(INDEX(tillage[experiment_ID],1):tillage[[#This Row],[experiment_ID]],tillage[[#This Row],[experiment_ID]]), "")</f>
        <v>1</v>
      </c>
      <c r="C8" s="127" t="s">
        <v>8900</v>
      </c>
      <c r="D8" s="127"/>
    </row>
    <row r="9" spans="1:14" x14ac:dyDescent="0.45">
      <c r="A9" s="127"/>
      <c r="B9" s="128" t="str" cm="1">
        <f t="array" ref="B9">IF(ROW() &lt; ROW(INDEX(tillage[experiment_ID],ROWS(tillage[experiment_ID]))), COUNTIF(INDEX(tillage[experiment_ID],1):tillage[[#This Row],[experiment_ID]],tillage[[#This Row],[experiment_ID]]), "")</f>
        <v/>
      </c>
      <c r="C9" s="127"/>
      <c r="D9" s="127"/>
    </row>
  </sheetData>
  <mergeCells count="1">
    <mergeCell ref="A1:H1"/>
  </mergeCells>
  <dataValidations count="2">
    <dataValidation type="list" allowBlank="1" showInputMessage="1" showErrorMessage="1" sqref="A5:A9" xr:uid="{E43E2678-ED7F-4D76-93EB-84FE93CF2104}">
      <formula1>ddl_experiments</formula1>
    </dataValidation>
    <dataValidation allowBlank="1" showDropDown="1" showInputMessage="1" showErrorMessage="1" sqref="B5:D9"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6"/>
  <sheetViews>
    <sheetView zoomScaleNormal="100" workbookViewId="0">
      <pane ySplit="4" topLeftCell="A5" activePane="bottomLeft" state="frozen"/>
      <selection activeCell="D8" sqref="D8"/>
      <selection pane="bottomLeft" activeCell="D7" sqref="D7"/>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85" t="s">
        <v>6634</v>
      </c>
      <c r="B1" s="185"/>
      <c r="C1" s="185"/>
      <c r="D1" s="185"/>
      <c r="E1" s="185"/>
      <c r="F1" s="185"/>
      <c r="G1" s="185"/>
      <c r="H1" s="185"/>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7673</v>
      </c>
      <c r="H4" s="4"/>
      <c r="I4" s="4"/>
      <c r="J4" s="4"/>
      <c r="K4" s="4"/>
      <c r="L4" s="4"/>
      <c r="M4" s="4"/>
      <c r="N4" s="4"/>
      <c r="O4" s="4"/>
      <c r="P4" s="4"/>
      <c r="Q4" s="4"/>
      <c r="R4" s="4"/>
      <c r="S4" s="4"/>
    </row>
    <row r="5" spans="1:19" x14ac:dyDescent="0.45">
      <c r="A5" s="127" t="s">
        <v>6400</v>
      </c>
      <c r="B5" s="128">
        <v>1</v>
      </c>
      <c r="C5" s="127" t="s">
        <v>6408</v>
      </c>
      <c r="D5" s="21">
        <v>45202</v>
      </c>
      <c r="E5" s="127" t="s">
        <v>2522</v>
      </c>
      <c r="F5" s="106">
        <v>15</v>
      </c>
      <c r="G5" s="127" t="s">
        <v>6409</v>
      </c>
      <c r="P5" s="21"/>
    </row>
    <row r="6" spans="1:19" x14ac:dyDescent="0.45">
      <c r="A6" s="127" t="s">
        <v>6400</v>
      </c>
      <c r="B6" s="128">
        <v>2</v>
      </c>
      <c r="C6" s="127" t="s">
        <v>6408</v>
      </c>
      <c r="D6" s="21">
        <v>45278</v>
      </c>
      <c r="E6" s="127" t="s">
        <v>2522</v>
      </c>
      <c r="F6" s="106">
        <v>15</v>
      </c>
      <c r="G6" s="127" t="s">
        <v>6409</v>
      </c>
      <c r="P6" s="21"/>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A5:A6</xm:sqref>
        </x14:dataValidation>
        <x14:dataValidation type="list" allowBlank="1" showInputMessage="1" showErrorMessage="1" xr:uid="{53BFB7D7-DCB3-493C-80AC-11C641D16AF2}">
          <x14:formula1>
            <xm:f>DropDown!$AD$3:$AD$40</xm:f>
          </x14:formula1>
          <xm:sqref>E5:E6</xm:sqref>
        </x14:dataValidation>
        <x14:dataValidation type="list" allowBlank="1" showInputMessage="1" showErrorMessage="1" xr:uid="{575FAEF5-7B17-4226-B2D5-997F8AC42B2D}">
          <x14:formula1>
            <xm:f>_xlfn.ANCHORARRAY(_xlfn.XLOOKUP($A5,ddlTillage!$A$2:$A$500,ddlTillage!$DQ$2:$DQ$500))</xm:f>
          </x14:formula1>
          <xm:sqref>B5:B6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9"/>
  <sheetViews>
    <sheetView zoomScaleNormal="100" workbookViewId="0">
      <pane ySplit="4" topLeftCell="A14" activePane="bottomLeft" state="frozen"/>
      <selection pane="bottomLeft" activeCell="D17" sqref="D17"/>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85" t="s">
        <v>6637</v>
      </c>
      <c r="B1" s="185"/>
      <c r="C1" s="185"/>
      <c r="D1" s="185"/>
      <c r="E1" s="185"/>
      <c r="F1" s="185"/>
      <c r="G1" s="185"/>
      <c r="H1" s="185"/>
    </row>
    <row r="2" spans="1:31" ht="28.5" customHeight="1" x14ac:dyDescent="0.45">
      <c r="A2" s="30"/>
      <c r="B2" s="30"/>
    </row>
    <row r="3" spans="1:31" s="75" customFormat="1" ht="32.25" customHeight="1" x14ac:dyDescent="0.4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4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4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4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4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4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45">
      <c r="A11" s="127" t="s">
        <v>6881</v>
      </c>
      <c r="B11" s="128" cm="1">
        <f t="array" ref="B11">IF(ROW() &lt; ROW(INDEX(plantings[experiment_ID],ROWS(plantings[experiment_ID]))), COUNTIF(INDEX(plantings[experiment_ID],1):plantings[[#This Row],[experiment_ID]],plantings[[#This Row],[experiment_ID]]), "")</f>
        <v>5</v>
      </c>
      <c r="C11" s="127" t="s">
        <v>6902</v>
      </c>
      <c r="D11" s="21" t="s">
        <v>8902</v>
      </c>
      <c r="E11" s="106">
        <v>200</v>
      </c>
      <c r="F11" s="127" t="s">
        <v>604</v>
      </c>
      <c r="G11" s="127" t="s">
        <v>606</v>
      </c>
      <c r="H11" s="106">
        <v>25</v>
      </c>
      <c r="I11" s="106"/>
      <c r="J11" s="106"/>
      <c r="K11" s="127" t="s">
        <v>6905</v>
      </c>
      <c r="L11" s="21"/>
      <c r="M11" s="106"/>
      <c r="N11" s="106"/>
      <c r="O11" s="106"/>
    </row>
    <row r="12" spans="1:31" x14ac:dyDescent="0.45">
      <c r="A12" s="127" t="s">
        <v>6881</v>
      </c>
      <c r="B12" s="128" cm="1">
        <f t="array" ref="B12">IF(ROW() &lt; ROW(INDEX(plantings[experiment_ID],ROWS(plantings[experiment_ID]))), COUNTIF(INDEX(plantings[experiment_ID],1):plantings[[#This Row],[experiment_ID]],plantings[[#This Row],[experiment_ID]]), "")</f>
        <v>6</v>
      </c>
      <c r="C12" s="127" t="s">
        <v>6903</v>
      </c>
      <c r="D12" s="21" t="s">
        <v>8902</v>
      </c>
      <c r="E12" s="106">
        <v>400</v>
      </c>
      <c r="F12" s="127" t="s">
        <v>604</v>
      </c>
      <c r="G12" s="127" t="s">
        <v>606</v>
      </c>
      <c r="H12" s="106">
        <v>25</v>
      </c>
      <c r="I12" s="106"/>
      <c r="J12" s="106"/>
      <c r="K12" s="127" t="s">
        <v>6905</v>
      </c>
      <c r="L12" s="21"/>
      <c r="M12" s="106"/>
      <c r="N12" s="106"/>
      <c r="O12" s="106"/>
    </row>
    <row r="13" spans="1:31" x14ac:dyDescent="0.45">
      <c r="A13" s="127" t="s">
        <v>6881</v>
      </c>
      <c r="B13" s="128" cm="1">
        <f t="array" ref="B13">IF(ROW() &lt; ROW(INDEX(plantings[experiment_ID],ROWS(plantings[experiment_ID]))), COUNTIF(INDEX(plantings[experiment_ID],1):plantings[[#This Row],[experiment_ID]],plantings[[#This Row],[experiment_ID]]), "")</f>
        <v>7</v>
      </c>
      <c r="C13" s="127" t="s">
        <v>6904</v>
      </c>
      <c r="D13" s="21" t="s">
        <v>8902</v>
      </c>
      <c r="E13" s="106">
        <v>800</v>
      </c>
      <c r="F13" s="127" t="s">
        <v>604</v>
      </c>
      <c r="G13" s="127" t="s">
        <v>606</v>
      </c>
      <c r="H13" s="106">
        <v>25</v>
      </c>
      <c r="I13" s="106"/>
      <c r="J13" s="106"/>
      <c r="K13" s="127" t="s">
        <v>6905</v>
      </c>
      <c r="L13" s="21"/>
      <c r="M13" s="106"/>
      <c r="N13" s="106"/>
      <c r="O13" s="106"/>
    </row>
    <row r="14" spans="1:31" x14ac:dyDescent="0.45">
      <c r="A14" s="127" t="s">
        <v>7537</v>
      </c>
      <c r="B14" s="128" cm="1">
        <f t="array" ref="B14">IF(ROW() &lt; ROW(INDEX(plantings[experiment_ID],ROWS(plantings[experiment_ID]))), COUNTIF(INDEX(plantings[experiment_ID],1):plantings[[#This Row],[experiment_ID]],plantings[[#This Row],[experiment_ID]]), "")</f>
        <v>1</v>
      </c>
      <c r="C14" s="127" t="s">
        <v>7614</v>
      </c>
      <c r="D14" s="21" t="s">
        <v>8901</v>
      </c>
      <c r="E14" s="106">
        <v>350</v>
      </c>
      <c r="F14" s="127" t="s">
        <v>604</v>
      </c>
      <c r="G14" s="127" t="s">
        <v>606</v>
      </c>
      <c r="H14" s="106"/>
      <c r="I14" s="106"/>
      <c r="J14" s="106"/>
      <c r="K14" s="127" t="s">
        <v>7615</v>
      </c>
      <c r="L14" s="21"/>
      <c r="M14" s="106"/>
      <c r="N14" s="106"/>
      <c r="O14" s="106"/>
    </row>
    <row r="15" spans="1:31" x14ac:dyDescent="0.45">
      <c r="A15" s="127" t="s">
        <v>8759</v>
      </c>
      <c r="B15" s="128" cm="1">
        <f t="array" ref="B15">IF(ROW() &lt; ROW(INDEX(plantings[experiment_ID],ROWS(plantings[experiment_ID]))), COUNTIF(INDEX(plantings[experiment_ID],1):plantings[[#This Row],[experiment_ID]],plantings[[#This Row],[experiment_ID]]), "")</f>
        <v>1</v>
      </c>
      <c r="C15" s="127" t="s">
        <v>8922</v>
      </c>
      <c r="D15" s="24" t="s">
        <v>8903</v>
      </c>
      <c r="E15" s="106">
        <v>115</v>
      </c>
      <c r="F15" s="127"/>
      <c r="G15" s="127" t="s">
        <v>606</v>
      </c>
      <c r="H15" s="106">
        <v>20</v>
      </c>
      <c r="I15" s="106"/>
      <c r="J15" s="106"/>
      <c r="K15" s="127"/>
      <c r="L15" s="21"/>
      <c r="M15" s="106"/>
      <c r="N15" s="106">
        <v>18</v>
      </c>
      <c r="O15" s="106"/>
    </row>
    <row r="16" spans="1:31" x14ac:dyDescent="0.45">
      <c r="A16" s="127" t="s">
        <v>8760</v>
      </c>
      <c r="B16" s="128" cm="1">
        <f t="array" ref="B16">IF(ROW() &lt; ROW(INDEX(plantings[experiment_ID],ROWS(plantings[experiment_ID]))), COUNTIF(INDEX(plantings[experiment_ID],1):plantings[[#This Row],[experiment_ID]],plantings[[#This Row],[experiment_ID]]), "")</f>
        <v>1</v>
      </c>
      <c r="C16" s="127" t="s">
        <v>8923</v>
      </c>
      <c r="D16" s="24">
        <v>35008</v>
      </c>
      <c r="E16" s="106">
        <v>115</v>
      </c>
      <c r="F16" s="127"/>
      <c r="G16" s="127" t="s">
        <v>606</v>
      </c>
      <c r="H16" s="106">
        <v>20</v>
      </c>
      <c r="I16" s="106"/>
      <c r="J16" s="106"/>
      <c r="K16" s="127"/>
      <c r="L16" s="21"/>
      <c r="M16" s="106"/>
      <c r="N16" s="106">
        <v>18</v>
      </c>
      <c r="O16" s="106"/>
    </row>
    <row r="17" spans="1:15" x14ac:dyDescent="0.45">
      <c r="A17" s="127" t="s">
        <v>8762</v>
      </c>
      <c r="B17" s="128" cm="1">
        <f t="array" ref="B17">IF(ROW() &lt; ROW(INDEX(plantings[experiment_ID],ROWS(plantings[experiment_ID]))), COUNTIF(INDEX(plantings[experiment_ID],1):plantings[[#This Row],[experiment_ID]],plantings[[#This Row],[experiment_ID]]), "")</f>
        <v>1</v>
      </c>
      <c r="C17" s="127" t="s">
        <v>8924</v>
      </c>
      <c r="D17" s="21"/>
      <c r="E17" s="106"/>
      <c r="F17" s="127"/>
      <c r="G17" s="127" t="s">
        <v>606</v>
      </c>
      <c r="H17" s="106">
        <v>15</v>
      </c>
      <c r="I17" s="106"/>
      <c r="J17" s="106"/>
      <c r="K17" s="127"/>
      <c r="L17" s="21"/>
      <c r="M17" s="106"/>
      <c r="N17" s="106">
        <v>23</v>
      </c>
      <c r="O17" s="106" t="s">
        <v>8925</v>
      </c>
    </row>
    <row r="18" spans="1:15" x14ac:dyDescent="0.45">
      <c r="A18" s="127" t="s">
        <v>8762</v>
      </c>
      <c r="B18" s="128" cm="1">
        <f t="array" ref="B18">IF(ROW() &lt; ROW(INDEX(plantings[experiment_ID],ROWS(plantings[experiment_ID]))), COUNTIF(INDEX(plantings[experiment_ID],1):plantings[[#This Row],[experiment_ID]],plantings[[#This Row],[experiment_ID]]), "")</f>
        <v>2</v>
      </c>
      <c r="C18" s="127" t="s">
        <v>8924</v>
      </c>
      <c r="D18" s="175"/>
      <c r="E18" s="106"/>
      <c r="F18" s="127"/>
      <c r="G18" s="127" t="s">
        <v>606</v>
      </c>
      <c r="H18" s="106">
        <v>30</v>
      </c>
      <c r="I18" s="106"/>
      <c r="J18" s="106"/>
      <c r="K18" s="127"/>
      <c r="L18" s="175"/>
      <c r="M18" s="106"/>
      <c r="N18" s="106">
        <v>23</v>
      </c>
      <c r="O18" s="106" t="s">
        <v>8925</v>
      </c>
    </row>
    <row r="19" spans="1:15" x14ac:dyDescent="0.45">
      <c r="A19" s="127"/>
      <c r="B19" s="128" t="str" cm="1">
        <f t="array" ref="B19">IF(ROW() &lt; ROW(INDEX(plantings[experiment_ID],ROWS(plantings[experiment_ID]))), COUNTIF(INDEX(plantings[experiment_ID],1):plantings[[#This Row],[experiment_ID]],plantings[[#This Row],[experiment_ID]]), "")</f>
        <v/>
      </c>
      <c r="C19" s="127"/>
      <c r="D19" s="175"/>
      <c r="E19" s="106"/>
      <c r="F19" s="127"/>
      <c r="G19" s="127"/>
      <c r="H19" s="106"/>
      <c r="I19" s="106"/>
      <c r="J19" s="106"/>
      <c r="K19" s="127"/>
      <c r="L19" s="175"/>
      <c r="M19" s="106"/>
      <c r="N19" s="106"/>
      <c r="O19"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9" xr:uid="{B7527842-1F0C-4DB4-BF3C-157A61E662C4}"/>
    <dataValidation type="list" allowBlank="1" showInputMessage="1" showErrorMessage="1" sqref="A5:A19"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F5:F19</xm:sqref>
        </x14:dataValidation>
        <x14:dataValidation type="list" allowBlank="1" showInputMessage="1" showErrorMessage="1" xr:uid="{F81D0C17-3975-4867-BB0B-0B9B68FE9311}">
          <x14:formula1>
            <xm:f>DropDown!$AT$3:$AT$8</xm:f>
          </x14:formula1>
          <xm:sqref>R5:R7 G5:G19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4"/>
  <sheetViews>
    <sheetView zoomScaleNormal="100" workbookViewId="0">
      <pane ySplit="4" topLeftCell="A8" activePane="bottomLeft" state="frozen"/>
      <selection pane="bottomLeft" activeCell="F12" sqref="F12"/>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6638</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6420</v>
      </c>
      <c r="D3" s="15" t="s">
        <v>6675</v>
      </c>
      <c r="E3" s="15" t="s">
        <v>1895</v>
      </c>
      <c r="F3" s="15"/>
      <c r="G3" s="15"/>
      <c r="H3" s="15"/>
      <c r="I3" s="15"/>
      <c r="J3" s="16"/>
      <c r="K3" s="15"/>
      <c r="M3" s="16"/>
      <c r="N3" s="15"/>
    </row>
    <row r="4" spans="1:14" x14ac:dyDescent="0.45">
      <c r="A4" s="4" t="s">
        <v>93</v>
      </c>
      <c r="B4" s="4" t="s">
        <v>123</v>
      </c>
      <c r="C4" s="4" t="s">
        <v>174</v>
      </c>
      <c r="D4" s="4" t="s">
        <v>2705</v>
      </c>
      <c r="E4" s="4" t="s">
        <v>175</v>
      </c>
      <c r="F4" s="4" t="s">
        <v>8905</v>
      </c>
      <c r="G4" s="4"/>
      <c r="H4" s="4"/>
    </row>
    <row r="5" spans="1:14" x14ac:dyDescent="0.4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c r="F5" s="127"/>
    </row>
    <row r="6" spans="1:14" x14ac:dyDescent="0.4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c r="F6" s="127"/>
    </row>
    <row r="7" spans="1:14" x14ac:dyDescent="0.4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c r="F7" s="127"/>
    </row>
    <row r="8" spans="1:14" x14ac:dyDescent="0.45">
      <c r="A8" s="127" t="s">
        <v>8761</v>
      </c>
      <c r="B8" s="128" cm="1">
        <f t="array" ref="B8">IF(ROW() &lt; ROW(INDEX(irrigation[experiment_ID],ROWS(irrigation[experiment_ID]))), COUNTIF(INDEX(irrigation[experiment_ID],1):irrigation[[#This Row],[experiment_ID]],irrigation[[#This Row],[experiment_ID]]), "")</f>
        <v>1</v>
      </c>
      <c r="C8" s="127" t="s">
        <v>8871</v>
      </c>
      <c r="D8" s="127" t="s">
        <v>609</v>
      </c>
      <c r="E8" s="127"/>
      <c r="F8" s="127"/>
    </row>
    <row r="9" spans="1:14" x14ac:dyDescent="0.45">
      <c r="A9" s="127" t="s">
        <v>8759</v>
      </c>
      <c r="B9" s="128" cm="1">
        <f t="array" ref="B9">IF(ROW() &lt; ROW(INDEX(irrigation[experiment_ID],ROWS(irrigation[experiment_ID]))), COUNTIF(INDEX(irrigation[experiment_ID],1):irrigation[[#This Row],[experiment_ID]],irrigation[[#This Row],[experiment_ID]]), "")</f>
        <v>1</v>
      </c>
      <c r="C9" s="127" t="s">
        <v>6427</v>
      </c>
      <c r="D9" s="127" t="s">
        <v>643</v>
      </c>
      <c r="E9" s="127"/>
      <c r="F9" s="127" t="s">
        <v>8904</v>
      </c>
    </row>
    <row r="10" spans="1:14" x14ac:dyDescent="0.45">
      <c r="A10" s="127" t="s">
        <v>8760</v>
      </c>
      <c r="B10" s="128" cm="1">
        <f t="array" ref="B10">IF(ROW() &lt; ROW(INDEX(irrigation[experiment_ID],ROWS(irrigation[experiment_ID]))), COUNTIF(INDEX(irrigation[experiment_ID],1):irrigation[[#This Row],[experiment_ID]],irrigation[[#This Row],[experiment_ID]]), "")</f>
        <v>1</v>
      </c>
      <c r="C10" s="127" t="s">
        <v>6427</v>
      </c>
      <c r="D10" s="127" t="s">
        <v>643</v>
      </c>
      <c r="E10" s="127"/>
      <c r="F10" s="127" t="s">
        <v>8904</v>
      </c>
    </row>
    <row r="11" spans="1:14" x14ac:dyDescent="0.45">
      <c r="A11" s="127" t="s">
        <v>8762</v>
      </c>
      <c r="B11" s="128" cm="1">
        <f t="array" ref="B11">IF(ROW() &lt; ROW(INDEX(irrigation[experiment_ID],ROWS(irrigation[experiment_ID]))), COUNTIF(INDEX(irrigation[experiment_ID],1):irrigation[[#This Row],[experiment_ID]],irrigation[[#This Row],[experiment_ID]]), "")</f>
        <v>1</v>
      </c>
      <c r="C11" s="127" t="s">
        <v>8909</v>
      </c>
      <c r="D11" s="127" t="s">
        <v>643</v>
      </c>
      <c r="E11" s="127"/>
      <c r="F11" s="127"/>
    </row>
    <row r="12" spans="1:14" x14ac:dyDescent="0.45">
      <c r="A12" s="127" t="s">
        <v>8762</v>
      </c>
      <c r="B12" s="128" cm="1">
        <f t="array" ref="B12">IF(ROW() &lt; ROW(INDEX(irrigation[experiment_ID],ROWS(irrigation[experiment_ID]))), COUNTIF(INDEX(irrigation[experiment_ID],1):irrigation[[#This Row],[experiment_ID]],irrigation[[#This Row],[experiment_ID]]), "")</f>
        <v>2</v>
      </c>
      <c r="C12" s="127" t="s">
        <v>8908</v>
      </c>
      <c r="D12" s="127" t="s">
        <v>609</v>
      </c>
      <c r="E12" s="127"/>
      <c r="F12" s="127"/>
    </row>
    <row r="13" spans="1:14" x14ac:dyDescent="0.45">
      <c r="A13" s="127" t="s">
        <v>8762</v>
      </c>
      <c r="B13" s="128" cm="1">
        <f t="array" ref="B13">IF(ROW() &lt; ROW(INDEX(irrigation[experiment_ID],ROWS(irrigation[experiment_ID]))), COUNTIF(INDEX(irrigation[experiment_ID],1):irrigation[[#This Row],[experiment_ID]],irrigation[[#This Row],[experiment_ID]]), "")</f>
        <v>3</v>
      </c>
      <c r="C13" s="127" t="s">
        <v>8907</v>
      </c>
      <c r="D13" s="127" t="s">
        <v>609</v>
      </c>
      <c r="E13" s="127"/>
      <c r="F13" s="127"/>
    </row>
    <row r="14" spans="1:14" x14ac:dyDescent="0.45">
      <c r="A14" s="127"/>
      <c r="B14" s="128" t="str" cm="1">
        <f t="array" ref="B14">IF(ROW() &lt; ROW(INDEX(irrigation[experiment_ID],ROWS(irrigation[experiment_ID]))), COUNTIF(INDEX(irrigation[experiment_ID],1):irrigation[[#This Row],[experiment_ID]],irrigation[[#This Row],[experiment_ID]]), "")</f>
        <v/>
      </c>
      <c r="C14" s="127"/>
      <c r="D14" s="127"/>
      <c r="E14" s="127"/>
      <c r="F14" s="127"/>
    </row>
  </sheetData>
  <mergeCells count="1">
    <mergeCell ref="A1:H1"/>
  </mergeCells>
  <dataValidations count="2">
    <dataValidation type="list" allowBlank="1" showInputMessage="1" showErrorMessage="1" sqref="A5:A14" xr:uid="{C33EEDC2-6BF4-4F8C-9144-C1881BFB46A2}">
      <formula1>ddl_experiments</formula1>
    </dataValidation>
    <dataValidation allowBlank="1" showDropDown="1" showInputMessage="1" showErrorMessage="1" sqref="B5:C14"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D5:E14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9"/>
  <sheetViews>
    <sheetView zoomScaleNormal="100" workbookViewId="0">
      <pane ySplit="4" topLeftCell="A5" activePane="bottomLeft" state="frozen"/>
      <selection pane="bottomLeft" activeCell="C8" sqref="C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85" t="s">
        <v>6639</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6421</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5" t="s">
        <v>8761</v>
      </c>
      <c r="B5" s="118">
        <v>1</v>
      </c>
      <c r="C5" s="135" t="s">
        <v>8872</v>
      </c>
      <c r="D5" s="149"/>
      <c r="E5" s="150"/>
      <c r="F5" s="151"/>
    </row>
    <row r="6" spans="1:14" x14ac:dyDescent="0.45">
      <c r="A6" s="135" t="s">
        <v>8762</v>
      </c>
      <c r="B6" s="118">
        <v>1</v>
      </c>
      <c r="C6" s="135" t="s">
        <v>8910</v>
      </c>
      <c r="D6" s="149"/>
      <c r="E6" s="150"/>
      <c r="F6" s="151"/>
    </row>
    <row r="7" spans="1:14" x14ac:dyDescent="0.45">
      <c r="A7" s="135" t="s">
        <v>8762</v>
      </c>
      <c r="B7" s="118">
        <v>2</v>
      </c>
      <c r="C7" s="135" t="s">
        <v>8911</v>
      </c>
      <c r="D7" s="182"/>
      <c r="E7" s="150"/>
      <c r="F7" s="151"/>
    </row>
    <row r="8" spans="1:14" x14ac:dyDescent="0.45">
      <c r="A8" s="135" t="s">
        <v>8762</v>
      </c>
      <c r="B8" s="118">
        <v>3</v>
      </c>
      <c r="C8" s="135" t="s">
        <v>8912</v>
      </c>
      <c r="D8" s="182"/>
      <c r="E8" s="150"/>
      <c r="F8" s="151"/>
    </row>
    <row r="9" spans="1:14" x14ac:dyDescent="0.45">
      <c r="A9" s="135"/>
      <c r="B9" s="118"/>
      <c r="C9" s="135"/>
      <c r="D9" s="182"/>
      <c r="E9" s="150"/>
      <c r="F9" s="151"/>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D9"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A5:A9</xm:sqref>
        </x14:dataValidation>
        <x14:dataValidation type="list" allowBlank="1" showInputMessage="1" showErrorMessage="1" xr:uid="{B8E196A7-3E4D-4C18-946C-7CAB2AA72E43}">
          <x14:formula1>
            <xm:f>DropDown!$BB$3:$BB$15</xm:f>
          </x14:formula1>
          <xm:sqref>E5:E9</xm:sqref>
        </x14:dataValidation>
        <x14:dataValidation type="list" allowBlank="1" showInputMessage="1" showErrorMessage="1" xr:uid="{621CB7BE-8EB6-47B2-8C1C-509F09FCD8BB}">
          <x14:formula1>
            <xm:f>_xlfn.ANCHORARRAY(_xlfn.XLOOKUP($A5,ddlIrrigations!$A$2:$A$500,ddlIrrigations!$DQ$2:$DQ$500))</xm:f>
          </x14:formula1>
          <xm:sqref>B5:B9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C10" sqref="C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7686</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6423</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t="s">
        <v>8761</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85" t="s">
        <v>6640</v>
      </c>
      <c r="B1" s="185"/>
      <c r="C1" s="185"/>
      <c r="D1" s="185"/>
      <c r="E1" s="185"/>
      <c r="F1" s="185"/>
      <c r="G1" s="185"/>
      <c r="H1" s="185"/>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7995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7685</v>
      </c>
    </row>
    <row r="5" spans="1:40" x14ac:dyDescent="0.45">
      <c r="A5" s="135"/>
      <c r="B5" s="147"/>
      <c r="C5" s="152"/>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9"/>
  <sheetViews>
    <sheetView zoomScaleNormal="100" workbookViewId="0">
      <pane ySplit="4" topLeftCell="A10" activePane="bottomLeft" state="frozen"/>
      <selection activeCell="G20" sqref="G20"/>
      <selection pane="bottomLeft" activeCell="C15" sqref="C15:C18"/>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85" t="s">
        <v>6641</v>
      </c>
      <c r="B1" s="185"/>
      <c r="C1" s="185"/>
      <c r="D1" s="185"/>
      <c r="E1" s="185"/>
      <c r="F1" s="185"/>
      <c r="G1" s="185"/>
      <c r="H1" s="185"/>
    </row>
    <row r="2" spans="1:20" ht="28.5" customHeight="1" x14ac:dyDescent="0.45">
      <c r="A2" s="30"/>
      <c r="B2" s="30"/>
    </row>
    <row r="3" spans="1:20" s="16" customFormat="1" ht="32.25" customHeight="1" x14ac:dyDescent="0.45">
      <c r="A3" s="15" t="s">
        <v>1923</v>
      </c>
      <c r="B3" s="15" t="s">
        <v>1922</v>
      </c>
      <c r="C3" s="15" t="s">
        <v>6417</v>
      </c>
      <c r="D3" s="15" t="s">
        <v>6676</v>
      </c>
      <c r="E3" s="15" t="s">
        <v>6671</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4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4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45">
      <c r="A8" s="127" t="s">
        <v>7537</v>
      </c>
      <c r="B8" s="128" cm="1">
        <f t="array" ref="B8">IF(ROW() &lt; ROW(INDEX(fertilizers[experiment_ID],ROWS(fertilizers[experiment_ID]))), COUNTIF(INDEX(fertilizers[experiment_ID],1):fertilizers[[#This Row],[experiment_ID]],fertilizers[[#This Row],[experiment_ID]]), "")</f>
        <v>1</v>
      </c>
      <c r="C8" s="127" t="s">
        <v>7616</v>
      </c>
      <c r="D8" s="127" t="s">
        <v>609</v>
      </c>
      <c r="E8" s="128">
        <v>1</v>
      </c>
      <c r="F8" s="106">
        <v>500</v>
      </c>
      <c r="G8" s="127"/>
    </row>
    <row r="9" spans="1:20" x14ac:dyDescent="0.45">
      <c r="A9" s="127" t="s">
        <v>7537</v>
      </c>
      <c r="B9" s="128" cm="1">
        <f t="array" ref="B9">IF(ROW() &lt; ROW(INDEX(fertilizers[experiment_ID],ROWS(fertilizers[experiment_ID]))), COUNTIF(INDEX(fertilizers[experiment_ID],1):fertilizers[[#This Row],[experiment_ID]],fertilizers[[#This Row],[experiment_ID]]), "")</f>
        <v>2</v>
      </c>
      <c r="C9" s="127" t="s">
        <v>7617</v>
      </c>
      <c r="D9" s="127" t="s">
        <v>609</v>
      </c>
      <c r="E9" s="128">
        <v>1</v>
      </c>
      <c r="F9" s="106">
        <v>550</v>
      </c>
      <c r="G9" s="127"/>
    </row>
    <row r="10" spans="1:20" x14ac:dyDescent="0.45">
      <c r="A10" s="127" t="s">
        <v>7537</v>
      </c>
      <c r="B10" s="128" cm="1">
        <f t="array" ref="B10">IF(ROW() &lt; ROW(INDEX(fertilizers[experiment_ID],ROWS(fertilizers[experiment_ID]))), COUNTIF(INDEX(fertilizers[experiment_ID],1):fertilizers[[#This Row],[experiment_ID]],fertilizers[[#This Row],[experiment_ID]]), "")</f>
        <v>3</v>
      </c>
      <c r="C10" s="127" t="s">
        <v>7618</v>
      </c>
      <c r="D10" s="127" t="s">
        <v>609</v>
      </c>
      <c r="E10" s="128">
        <v>1</v>
      </c>
      <c r="F10" s="106">
        <v>550</v>
      </c>
      <c r="G10" s="127"/>
    </row>
    <row r="11" spans="1:20" x14ac:dyDescent="0.45">
      <c r="A11" s="127" t="s">
        <v>7537</v>
      </c>
      <c r="B11" s="128" cm="1">
        <f t="array" ref="B11">IF(ROW() &lt; ROW(INDEX(fertilizers[experiment_ID],ROWS(fertilizers[experiment_ID]))), COUNTIF(INDEX(fertilizers[experiment_ID],1):fertilizers[[#This Row],[experiment_ID]],fertilizers[[#This Row],[experiment_ID]]), "")</f>
        <v>4</v>
      </c>
      <c r="C11" s="127" t="s">
        <v>7619</v>
      </c>
      <c r="D11" s="127" t="s">
        <v>609</v>
      </c>
      <c r="E11" s="128">
        <v>2</v>
      </c>
      <c r="F11" s="106">
        <v>600</v>
      </c>
      <c r="G11" s="127"/>
    </row>
    <row r="12" spans="1:20" x14ac:dyDescent="0.45">
      <c r="A12" s="127" t="s">
        <v>8761</v>
      </c>
      <c r="B12" s="128" cm="1">
        <f t="array" ref="B12">IF(ROW() &lt; ROW(INDEX(fertilizers[experiment_ID],ROWS(fertilizers[experiment_ID]))), COUNTIF(INDEX(fertilizers[experiment_ID],1):fertilizers[[#This Row],[experiment_ID]],fertilizers[[#This Row],[experiment_ID]]), "")</f>
        <v>1</v>
      </c>
      <c r="C12" s="127" t="s">
        <v>8873</v>
      </c>
      <c r="D12" s="127" t="s">
        <v>643</v>
      </c>
      <c r="E12" s="128">
        <v>0</v>
      </c>
      <c r="F12" s="106"/>
      <c r="G12" s="127"/>
    </row>
    <row r="13" spans="1:20" x14ac:dyDescent="0.45">
      <c r="A13" s="127" t="s">
        <v>8761</v>
      </c>
      <c r="B13" s="128" cm="1">
        <f t="array" ref="B13">IF(ROW() &lt; ROW(INDEX(fertilizers[experiment_ID],ROWS(fertilizers[experiment_ID]))), COUNTIF(INDEX(fertilizers[experiment_ID],1):fertilizers[[#This Row],[experiment_ID]],fertilizers[[#This Row],[experiment_ID]]), "")</f>
        <v>2</v>
      </c>
      <c r="C13" s="127" t="s">
        <v>7597</v>
      </c>
      <c r="D13" s="127" t="s">
        <v>609</v>
      </c>
      <c r="E13" s="128"/>
      <c r="F13" s="106"/>
      <c r="G13" s="127" t="s">
        <v>8874</v>
      </c>
    </row>
    <row r="14" spans="1:20" x14ac:dyDescent="0.45">
      <c r="A14" s="127" t="s">
        <v>8760</v>
      </c>
      <c r="B14" s="128" cm="1">
        <f t="array" ref="B14">IF(ROW() &lt; ROW(INDEX(fertilizers[experiment_ID],ROWS(fertilizers[experiment_ID]))), COUNTIF(INDEX(fertilizers[experiment_ID],1):fertilizers[[#This Row],[experiment_ID]],fertilizers[[#This Row],[experiment_ID]]), "")</f>
        <v>1</v>
      </c>
      <c r="C14" s="127" t="s">
        <v>7597</v>
      </c>
      <c r="D14" s="127" t="s">
        <v>609</v>
      </c>
      <c r="E14" s="128">
        <v>1</v>
      </c>
      <c r="F14" s="106">
        <v>55</v>
      </c>
      <c r="G14" s="127"/>
    </row>
    <row r="15" spans="1:20" x14ac:dyDescent="0.45">
      <c r="A15" s="127" t="s">
        <v>8762</v>
      </c>
      <c r="B15" s="128" cm="1">
        <f t="array" ref="B15">IF(ROW() &lt; ROW(INDEX(fertilizers[experiment_ID],ROWS(fertilizers[experiment_ID]))), COUNTIF(INDEX(fertilizers[experiment_ID],1):fertilizers[[#This Row],[experiment_ID]],fertilizers[[#This Row],[experiment_ID]]), "")</f>
        <v>1</v>
      </c>
      <c r="C15" s="127" t="s">
        <v>8913</v>
      </c>
      <c r="D15" s="127" t="s">
        <v>609</v>
      </c>
      <c r="E15" s="128">
        <v>1</v>
      </c>
      <c r="F15" s="106">
        <v>55</v>
      </c>
      <c r="G15" s="127"/>
    </row>
    <row r="16" spans="1:20" x14ac:dyDescent="0.45">
      <c r="A16" s="127" t="s">
        <v>8762</v>
      </c>
      <c r="B16" s="128" cm="1">
        <f t="array" ref="B16">IF(ROW() &lt; ROW(INDEX(fertilizers[experiment_ID],ROWS(fertilizers[experiment_ID]))), COUNTIF(INDEX(fertilizers[experiment_ID],1):fertilizers[[#This Row],[experiment_ID]],fertilizers[[#This Row],[experiment_ID]]), "")</f>
        <v>2</v>
      </c>
      <c r="C16" s="127" t="s">
        <v>8914</v>
      </c>
      <c r="D16" s="127" t="s">
        <v>609</v>
      </c>
      <c r="E16" s="128">
        <v>1</v>
      </c>
      <c r="F16" s="106">
        <v>100</v>
      </c>
      <c r="G16" s="127"/>
    </row>
    <row r="17" spans="1:7" x14ac:dyDescent="0.45">
      <c r="A17" s="127" t="s">
        <v>8762</v>
      </c>
      <c r="B17" s="128" cm="1">
        <f t="array" ref="B17">IF(ROW() &lt; ROW(INDEX(fertilizers[experiment_ID],ROWS(fertilizers[experiment_ID]))), COUNTIF(INDEX(fertilizers[experiment_ID],1):fertilizers[[#This Row],[experiment_ID]],fertilizers[[#This Row],[experiment_ID]]), "")</f>
        <v>3</v>
      </c>
      <c r="C17" s="127" t="s">
        <v>8915</v>
      </c>
      <c r="D17" s="127" t="s">
        <v>609</v>
      </c>
      <c r="E17" s="128">
        <v>1</v>
      </c>
      <c r="F17" s="106">
        <v>160</v>
      </c>
      <c r="G17" s="127"/>
    </row>
    <row r="18" spans="1:7" x14ac:dyDescent="0.45">
      <c r="A18" s="127" t="s">
        <v>8762</v>
      </c>
      <c r="B18" s="128" cm="1">
        <f t="array" ref="B18">IF(ROW() &lt; ROW(INDEX(fertilizers[experiment_ID],ROWS(fertilizers[experiment_ID]))), COUNTIF(INDEX(fertilizers[experiment_ID],1):fertilizers[[#This Row],[experiment_ID]],fertilizers[[#This Row],[experiment_ID]]), "")</f>
        <v>4</v>
      </c>
      <c r="C18" s="127" t="s">
        <v>8916</v>
      </c>
      <c r="D18" s="127" t="s">
        <v>609</v>
      </c>
      <c r="E18" s="128">
        <v>1</v>
      </c>
      <c r="F18" s="106">
        <v>240</v>
      </c>
      <c r="G18" s="127"/>
    </row>
    <row r="19" spans="1:7" x14ac:dyDescent="0.45">
      <c r="A19" s="127"/>
      <c r="B19" s="128" t="str" cm="1">
        <f t="array" ref="B19">IF(ROW() &lt; ROW(INDEX(fertilizers[experiment_ID],ROWS(fertilizers[experiment_ID]))), COUNTIF(INDEX(fertilizers[experiment_ID],1):fertilizers[[#This Row],[experiment_ID]],fertilizers[[#This Row],[experiment_ID]]), "")</f>
        <v/>
      </c>
      <c r="C19" s="127"/>
      <c r="D19" s="127"/>
      <c r="E19" s="128"/>
      <c r="F19" s="106"/>
      <c r="G19" s="127"/>
    </row>
  </sheetData>
  <mergeCells count="1">
    <mergeCell ref="A1:H1"/>
  </mergeCells>
  <dataValidations count="2">
    <dataValidation type="list" allowBlank="1" showInputMessage="1" showErrorMessage="1" sqref="A5:A19"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D5:D19</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4"/>
  <sheetViews>
    <sheetView zoomScaleNormal="100" workbookViewId="0">
      <pane ySplit="4" topLeftCell="A19" activePane="bottomLeft" state="frozen"/>
      <selection activeCell="G20" sqref="G20"/>
      <selection pane="bottomLeft" activeCell="W20" sqref="W20"/>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85" t="s">
        <v>6642</v>
      </c>
      <c r="B1" s="185"/>
      <c r="C1" s="185"/>
      <c r="D1" s="185"/>
      <c r="E1" s="185"/>
      <c r="F1" s="185"/>
      <c r="G1" s="185"/>
      <c r="H1" s="185"/>
    </row>
    <row r="2" spans="1:24" ht="28.5" customHeight="1" x14ac:dyDescent="0.45">
      <c r="A2" s="30"/>
      <c r="B2" s="30"/>
    </row>
    <row r="3" spans="1:24" s="16" customFormat="1" ht="47.25" customHeight="1" x14ac:dyDescent="0.4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7675</v>
      </c>
    </row>
    <row r="5" spans="1:24" x14ac:dyDescent="0.4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4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4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4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4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4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4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45">
      <c r="A12" s="131" t="s">
        <v>7537</v>
      </c>
      <c r="B12" s="128">
        <v>1</v>
      </c>
      <c r="C12" s="127" t="s">
        <v>7616</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45">
      <c r="A13" s="131" t="s">
        <v>7537</v>
      </c>
      <c r="B13" s="128">
        <v>2</v>
      </c>
      <c r="C13" s="127" t="s">
        <v>7616</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45">
      <c r="A14" s="131" t="s">
        <v>7537</v>
      </c>
      <c r="B14" s="128">
        <v>2</v>
      </c>
      <c r="C14" s="127" t="s">
        <v>7617</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45">
      <c r="A15" s="131" t="s">
        <v>7537</v>
      </c>
      <c r="B15" s="128">
        <v>3</v>
      </c>
      <c r="C15" s="127" t="s">
        <v>7616</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45">
      <c r="A16" s="131" t="s">
        <v>7537</v>
      </c>
      <c r="B16" s="128">
        <v>3</v>
      </c>
      <c r="C16" s="127" t="s">
        <v>7618</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45">
      <c r="A17" s="131" t="s">
        <v>7537</v>
      </c>
      <c r="B17" s="128">
        <v>4</v>
      </c>
      <c r="C17" s="127" t="s">
        <v>7616</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45">
      <c r="A18" s="131" t="s">
        <v>7537</v>
      </c>
      <c r="B18" s="128">
        <v>4</v>
      </c>
      <c r="C18" s="127" t="s">
        <v>7617</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45">
      <c r="A19" s="131" t="s">
        <v>7537</v>
      </c>
      <c r="B19" s="128">
        <v>4</v>
      </c>
      <c r="C19" s="127" t="s">
        <v>7618</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45">
      <c r="A20" s="131" t="s">
        <v>8762</v>
      </c>
      <c r="B20" s="128">
        <v>1</v>
      </c>
      <c r="C20" s="127" t="s">
        <v>8913</v>
      </c>
      <c r="D20" s="21"/>
      <c r="E20" s="127"/>
      <c r="F20" s="127"/>
      <c r="G20" s="106">
        <v>122</v>
      </c>
      <c r="H20" s="106"/>
      <c r="I20" s="106">
        <v>55</v>
      </c>
      <c r="J20" s="106">
        <v>55</v>
      </c>
      <c r="K20" s="106"/>
      <c r="L20" s="106"/>
      <c r="M20" s="106"/>
      <c r="N20" s="106"/>
      <c r="O20" s="106"/>
      <c r="P20" s="106"/>
      <c r="Q20" s="106"/>
      <c r="R20" s="106"/>
      <c r="S20" s="106"/>
      <c r="T20" s="106"/>
      <c r="U20" s="106"/>
      <c r="V20" s="127"/>
      <c r="W20" s="106"/>
      <c r="X20" s="127"/>
    </row>
    <row r="21" spans="1:24" x14ac:dyDescent="0.45">
      <c r="A21" s="131" t="s">
        <v>8762</v>
      </c>
      <c r="B21" s="128">
        <v>2</v>
      </c>
      <c r="C21" s="127" t="s">
        <v>8914</v>
      </c>
      <c r="D21" s="175"/>
      <c r="E21" s="127"/>
      <c r="F21" s="127"/>
      <c r="G21" s="106">
        <v>122</v>
      </c>
      <c r="H21" s="106"/>
      <c r="I21" s="106">
        <v>100</v>
      </c>
      <c r="J21" s="106">
        <v>100</v>
      </c>
      <c r="K21" s="106"/>
      <c r="L21" s="106"/>
      <c r="M21" s="106"/>
      <c r="N21" s="106"/>
      <c r="O21" s="106"/>
      <c r="P21" s="106"/>
      <c r="Q21" s="106"/>
      <c r="R21" s="106"/>
      <c r="S21" s="106"/>
      <c r="T21" s="106"/>
      <c r="U21" s="106"/>
      <c r="V21" s="127"/>
      <c r="W21" s="106"/>
      <c r="X21" s="127"/>
    </row>
    <row r="22" spans="1:24" x14ac:dyDescent="0.45">
      <c r="A22" s="131" t="s">
        <v>8762</v>
      </c>
      <c r="B22" s="128">
        <v>3</v>
      </c>
      <c r="C22" s="127" t="s">
        <v>8915</v>
      </c>
      <c r="D22" s="175"/>
      <c r="E22" s="127"/>
      <c r="F22" s="127"/>
      <c r="G22" s="106">
        <v>122</v>
      </c>
      <c r="H22" s="106"/>
      <c r="I22" s="106">
        <v>160</v>
      </c>
      <c r="J22" s="106">
        <v>160</v>
      </c>
      <c r="K22" s="106"/>
      <c r="L22" s="106"/>
      <c r="M22" s="106"/>
      <c r="N22" s="106"/>
      <c r="O22" s="106"/>
      <c r="P22" s="106"/>
      <c r="Q22" s="106"/>
      <c r="R22" s="106"/>
      <c r="S22" s="106"/>
      <c r="T22" s="106"/>
      <c r="U22" s="106"/>
      <c r="V22" s="127"/>
      <c r="W22" s="106"/>
      <c r="X22" s="127"/>
    </row>
    <row r="23" spans="1:24" x14ac:dyDescent="0.45">
      <c r="A23" s="131" t="s">
        <v>8762</v>
      </c>
      <c r="B23" s="128">
        <v>4</v>
      </c>
      <c r="C23" s="127" t="s">
        <v>8916</v>
      </c>
      <c r="D23" s="175"/>
      <c r="E23" s="127"/>
      <c r="F23" s="127"/>
      <c r="G23" s="106">
        <v>122</v>
      </c>
      <c r="H23" s="106"/>
      <c r="I23" s="106">
        <v>240</v>
      </c>
      <c r="J23" s="106">
        <v>240</v>
      </c>
      <c r="K23" s="106"/>
      <c r="L23" s="106"/>
      <c r="M23" s="106"/>
      <c r="N23" s="106"/>
      <c r="O23" s="106"/>
      <c r="P23" s="106"/>
      <c r="Q23" s="106"/>
      <c r="R23" s="106"/>
      <c r="S23" s="106"/>
      <c r="T23" s="106"/>
      <c r="U23" s="106"/>
      <c r="V23" s="127"/>
      <c r="W23" s="106"/>
      <c r="X23" s="127"/>
    </row>
    <row r="24" spans="1:24" x14ac:dyDescent="0.45">
      <c r="A24" s="131"/>
      <c r="B24" s="128"/>
      <c r="C24" s="127"/>
      <c r="D24" s="175"/>
      <c r="E24" s="127"/>
      <c r="F24" s="127"/>
      <c r="G24" s="106"/>
      <c r="H24" s="106"/>
      <c r="I24" s="106"/>
      <c r="J24" s="106"/>
      <c r="K24" s="106"/>
      <c r="L24" s="106"/>
      <c r="M24" s="106"/>
      <c r="N24" s="106"/>
      <c r="O24" s="106"/>
      <c r="P24" s="106"/>
      <c r="Q24" s="106"/>
      <c r="R24" s="106"/>
      <c r="S24" s="106"/>
      <c r="T24" s="106"/>
      <c r="U24" s="106"/>
      <c r="V24" s="127"/>
      <c r="W24" s="106"/>
      <c r="X24" s="127"/>
    </row>
  </sheetData>
  <mergeCells count="1">
    <mergeCell ref="A1:H1"/>
  </mergeCells>
  <phoneticPr fontId="23" type="noConversion"/>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A5:A24</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F5:F24</xm:sqref>
        </x14:dataValidation>
        <x14:dataValidation type="list" allowBlank="1" showInputMessage="1" showErrorMessage="1" xr:uid="{D28DBDAD-96EF-4924-81BF-8FF6EA3723B1}">
          <x14:formula1>
            <xm:f>DropDown!$BH$3:$BH$143</xm:f>
          </x14:formula1>
          <xm:sqref>E5:E24</xm:sqref>
        </x14:dataValidation>
        <x14:dataValidation type="list" allowBlank="1" showInputMessage="1" showErrorMessage="1" xr:uid="{EC53DF54-EA76-4427-BC07-2ECC4EFD5306}">
          <x14:formula1>
            <xm:f>DropDown!$BN$3:$BN$10</xm:f>
          </x14:formula1>
          <xm:sqref>V5:V24</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1"/>
  <sheetViews>
    <sheetView zoomScaleNormal="100" workbookViewId="0">
      <pane ySplit="4" topLeftCell="A5" activePane="bottomLeft" state="frozen"/>
      <selection pane="bottomLeft" activeCell="D10" sqref="D10"/>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85" t="s">
        <v>6643</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6435</v>
      </c>
      <c r="D3" s="15" t="s">
        <v>1895</v>
      </c>
      <c r="E3" s="15"/>
      <c r="F3" s="15"/>
      <c r="G3" s="15"/>
      <c r="H3" s="15"/>
      <c r="I3" s="15"/>
      <c r="J3" s="16"/>
      <c r="K3" s="15"/>
      <c r="M3" s="16"/>
      <c r="N3" s="15"/>
    </row>
    <row r="4" spans="1:14" x14ac:dyDescent="0.45">
      <c r="A4" s="4" t="s">
        <v>93</v>
      </c>
      <c r="B4" s="17" t="s">
        <v>126</v>
      </c>
      <c r="C4" s="18" t="s">
        <v>2037</v>
      </c>
      <c r="D4" s="18" t="s">
        <v>7677</v>
      </c>
    </row>
    <row r="5" spans="1:14" x14ac:dyDescent="0.45">
      <c r="A5" t="s">
        <v>6400</v>
      </c>
      <c r="B5" cm="1">
        <f t="array" ref="B5">IF(ROW() &lt; ROW(INDEX(chemicals[experiment_ID],ROWS(chemicals[experiment_ID]))), COUNTIF(INDEX(chemicals[experiment_ID],1):chemicals[[#This Row],[experiment_ID]],chemicals[[#This Row],[experiment_ID]]), "")</f>
        <v>1</v>
      </c>
      <c r="C5" t="s">
        <v>6410</v>
      </c>
    </row>
    <row r="6" spans="1:14" x14ac:dyDescent="0.45">
      <c r="A6" t="s">
        <v>6400</v>
      </c>
      <c r="B6" cm="1">
        <f t="array" ref="B6">IF(ROW() &lt; ROW(INDEX(chemicals[experiment_ID],ROWS(chemicals[experiment_ID]))), COUNTIF(INDEX(chemicals[experiment_ID],1):chemicals[[#This Row],[experiment_ID]],chemicals[[#This Row],[experiment_ID]]), "")</f>
        <v>2</v>
      </c>
      <c r="C6" t="s">
        <v>6411</v>
      </c>
    </row>
    <row r="7" spans="1:14" x14ac:dyDescent="0.4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45">
      <c r="A8" t="s">
        <v>7537</v>
      </c>
      <c r="B8" cm="1">
        <f t="array" ref="B8">IF(ROW() &lt; ROW(INDEX(chemicals[experiment_ID],ROWS(chemicals[experiment_ID]))), COUNTIF(INDEX(chemicals[experiment_ID],1):chemicals[[#This Row],[experiment_ID]],chemicals[[#This Row],[experiment_ID]]), "")</f>
        <v>1</v>
      </c>
      <c r="C8" t="s">
        <v>7620</v>
      </c>
      <c r="D8" t="s">
        <v>7621</v>
      </c>
    </row>
    <row r="9" spans="1:14" x14ac:dyDescent="0.45">
      <c r="A9" t="s">
        <v>8761</v>
      </c>
      <c r="B9" cm="1">
        <f t="array" ref="B9">IF(ROW() &lt; ROW(INDEX(chemicals[experiment_ID],ROWS(chemicals[experiment_ID]))), COUNTIF(INDEX(chemicals[experiment_ID],1):chemicals[[#This Row],[experiment_ID]],chemicals[[#This Row],[experiment_ID]]), "")</f>
        <v>1</v>
      </c>
      <c r="C9" t="s">
        <v>8875</v>
      </c>
    </row>
    <row r="10" spans="1:14" x14ac:dyDescent="0.45">
      <c r="A10" t="s">
        <v>8762</v>
      </c>
      <c r="B10" cm="1">
        <f t="array" ref="B10">IF(ROW() &lt; ROW(INDEX(chemicals[experiment_ID],ROWS(chemicals[experiment_ID]))), COUNTIF(INDEX(chemicals[experiment_ID],1):chemicals[[#This Row],[experiment_ID]],chemicals[[#This Row],[experiment_ID]]), "")</f>
        <v>1</v>
      </c>
      <c r="C10" t="s">
        <v>8945</v>
      </c>
      <c r="D10" t="s">
        <v>8946</v>
      </c>
    </row>
    <row r="11" spans="1:14" x14ac:dyDescent="0.45">
      <c r="B11" s="186" t="str" cm="1">
        <f t="array" ref="B11">IF(ROW() &lt; ROW(INDEX(chemicals[experiment_ID],ROWS(chemicals[experiment_ID]))), COUNTIF(INDEX(chemicals[experiment_ID],1):chemicals[[#This Row],[experiment_ID]],chemicals[[#This Row],[experiment_ID]]), "")</f>
        <v/>
      </c>
      <c r="C11" s="186"/>
      <c r="D11" s="186"/>
    </row>
  </sheetData>
  <mergeCells count="1">
    <mergeCell ref="A1:H1"/>
  </mergeCells>
  <dataValidations count="2">
    <dataValidation type="list" allowBlank="1" showInputMessage="1" showErrorMessage="1" sqref="A5:A11" xr:uid="{F652F8D0-2858-420D-B99B-C727360FC135}">
      <formula1>ddl_experiments</formula1>
    </dataValidation>
    <dataValidation allowBlank="1" showDropDown="1" showInputMessage="1" showErrorMessage="1" sqref="C5:D11"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20" activePane="bottomLeft" state="frozen"/>
      <selection pane="bottomLeft" activeCell="A26" sqref="A26"/>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85" t="s">
        <v>6644</v>
      </c>
      <c r="B1" s="185"/>
      <c r="C1" s="185"/>
      <c r="D1" s="185"/>
      <c r="E1" s="185"/>
      <c r="F1" s="185"/>
      <c r="G1" s="29"/>
    </row>
    <row r="2" spans="1:14" ht="28.5" customHeight="1" x14ac:dyDescent="0.45">
      <c r="A2" s="30"/>
      <c r="B2" s="30"/>
    </row>
    <row r="3" spans="1:14" s="81" customFormat="1" ht="48" customHeight="1" x14ac:dyDescent="0.45">
      <c r="A3" s="15" t="s">
        <v>1923</v>
      </c>
      <c r="B3" s="15" t="s">
        <v>1950</v>
      </c>
      <c r="C3" s="15" t="s">
        <v>2056</v>
      </c>
      <c r="D3" s="15" t="s">
        <v>7572</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27" t="s">
        <v>6400</v>
      </c>
      <c r="B5" s="128">
        <v>1</v>
      </c>
      <c r="C5" s="21">
        <v>45388</v>
      </c>
      <c r="D5" s="127"/>
      <c r="E5" s="127"/>
      <c r="F5" s="106"/>
      <c r="G5" s="106"/>
      <c r="H5" s="127"/>
      <c r="I5" s="127"/>
    </row>
    <row r="6" spans="1:14" x14ac:dyDescent="0.45">
      <c r="A6" s="127" t="s">
        <v>6400</v>
      </c>
      <c r="B6" s="128">
        <v>1</v>
      </c>
      <c r="C6" s="21">
        <v>45394</v>
      </c>
      <c r="D6" s="127"/>
      <c r="E6" s="127"/>
      <c r="F6" s="106"/>
      <c r="G6" s="106"/>
      <c r="H6" s="127"/>
      <c r="I6" s="127"/>
    </row>
    <row r="7" spans="1:14" x14ac:dyDescent="0.45">
      <c r="A7" s="127" t="s">
        <v>6400</v>
      </c>
      <c r="B7" s="128">
        <v>1</v>
      </c>
      <c r="C7" s="21">
        <v>45394</v>
      </c>
      <c r="D7" s="127"/>
      <c r="E7" s="127"/>
      <c r="F7" s="106"/>
      <c r="G7" s="106"/>
      <c r="H7" s="127"/>
      <c r="I7" s="127"/>
    </row>
    <row r="8" spans="1:14" x14ac:dyDescent="0.45">
      <c r="A8" s="127" t="s">
        <v>6400</v>
      </c>
      <c r="B8" s="128">
        <v>1</v>
      </c>
      <c r="C8" s="21">
        <v>45394</v>
      </c>
      <c r="D8" s="127"/>
      <c r="E8" s="127"/>
      <c r="F8" s="106"/>
      <c r="G8" s="106"/>
      <c r="H8" s="127"/>
      <c r="I8" s="127"/>
    </row>
    <row r="9" spans="1:14" x14ac:dyDescent="0.45">
      <c r="A9" s="127" t="s">
        <v>6400</v>
      </c>
      <c r="B9" s="128">
        <v>1</v>
      </c>
      <c r="C9" s="21">
        <v>45448</v>
      </c>
      <c r="D9" s="127"/>
      <c r="E9" s="127"/>
      <c r="F9" s="106"/>
      <c r="G9" s="106"/>
      <c r="H9" s="127"/>
      <c r="I9" s="127"/>
    </row>
    <row r="10" spans="1:14" x14ac:dyDescent="0.45">
      <c r="A10" s="127" t="s">
        <v>6400</v>
      </c>
      <c r="B10" s="128">
        <v>1</v>
      </c>
      <c r="C10" s="21">
        <v>45448</v>
      </c>
      <c r="D10" s="127"/>
      <c r="E10" s="127"/>
      <c r="F10" s="106"/>
      <c r="G10" s="106"/>
      <c r="H10" s="127"/>
      <c r="I10" s="127"/>
    </row>
    <row r="11" spans="1:14" x14ac:dyDescent="0.45">
      <c r="A11" s="127" t="s">
        <v>6400</v>
      </c>
      <c r="B11" s="128">
        <v>1</v>
      </c>
      <c r="C11" s="21">
        <v>45448</v>
      </c>
      <c r="D11" s="127"/>
      <c r="E11" s="127"/>
      <c r="F11" s="106"/>
      <c r="G11" s="106"/>
      <c r="H11" s="127"/>
      <c r="I11" s="127"/>
    </row>
    <row r="12" spans="1:14" x14ac:dyDescent="0.45">
      <c r="A12" s="127" t="s">
        <v>6400</v>
      </c>
      <c r="B12" s="128">
        <v>2</v>
      </c>
      <c r="C12" s="21">
        <v>45394</v>
      </c>
      <c r="D12" s="127"/>
      <c r="E12" s="127"/>
      <c r="F12" s="106"/>
      <c r="G12" s="106"/>
      <c r="H12" s="127"/>
      <c r="I12" s="127"/>
    </row>
    <row r="13" spans="1:14" x14ac:dyDescent="0.45">
      <c r="A13" s="127" t="s">
        <v>6400</v>
      </c>
      <c r="B13" s="128">
        <v>2</v>
      </c>
      <c r="C13" s="21">
        <v>45394</v>
      </c>
      <c r="D13" s="127"/>
      <c r="E13" s="127"/>
      <c r="F13" s="106"/>
      <c r="G13" s="106"/>
      <c r="H13" s="127"/>
      <c r="I13" s="127"/>
    </row>
    <row r="14" spans="1:14" x14ac:dyDescent="0.45">
      <c r="A14" s="127" t="s">
        <v>6400</v>
      </c>
      <c r="B14" s="128">
        <v>2</v>
      </c>
      <c r="C14" s="21">
        <v>45394</v>
      </c>
      <c r="D14" s="127"/>
      <c r="E14" s="127"/>
      <c r="F14" s="106"/>
      <c r="G14" s="106"/>
      <c r="H14" s="127"/>
      <c r="I14" s="127"/>
    </row>
    <row r="15" spans="1:14" x14ac:dyDescent="0.45">
      <c r="A15" s="127" t="s">
        <v>6400</v>
      </c>
      <c r="B15" s="128">
        <v>2</v>
      </c>
      <c r="C15" s="21">
        <v>45448</v>
      </c>
      <c r="D15" s="127"/>
      <c r="E15" s="127"/>
      <c r="F15" s="106"/>
      <c r="G15" s="106"/>
      <c r="H15" s="127"/>
      <c r="I15" s="127"/>
    </row>
    <row r="16" spans="1:14" x14ac:dyDescent="0.45">
      <c r="A16" s="127" t="s">
        <v>6400</v>
      </c>
      <c r="B16" s="128">
        <v>2</v>
      </c>
      <c r="C16" s="21">
        <v>45448</v>
      </c>
      <c r="D16" s="127"/>
      <c r="E16" s="127"/>
      <c r="F16" s="106"/>
      <c r="G16" s="106"/>
      <c r="H16" s="127"/>
      <c r="I16" s="127"/>
    </row>
    <row r="17" spans="1:9" x14ac:dyDescent="0.45">
      <c r="A17" s="127" t="s">
        <v>6400</v>
      </c>
      <c r="B17" s="128">
        <v>2</v>
      </c>
      <c r="C17" s="21">
        <v>45448</v>
      </c>
      <c r="D17" s="127"/>
      <c r="E17" s="127"/>
      <c r="F17" s="106"/>
      <c r="G17" s="106"/>
      <c r="H17" s="127"/>
      <c r="I17" s="127"/>
    </row>
    <row r="18" spans="1:9" x14ac:dyDescent="0.45">
      <c r="A18" s="127" t="s">
        <v>7537</v>
      </c>
      <c r="B18" s="128">
        <v>1</v>
      </c>
      <c r="C18" s="21">
        <v>28306</v>
      </c>
      <c r="D18" s="127" t="s">
        <v>7622</v>
      </c>
      <c r="E18" s="127" t="s">
        <v>762</v>
      </c>
      <c r="F18" s="106"/>
      <c r="G18" s="106">
        <v>0.5</v>
      </c>
      <c r="H18" s="127" t="s">
        <v>7626</v>
      </c>
      <c r="I18" s="127"/>
    </row>
    <row r="19" spans="1:9" x14ac:dyDescent="0.45">
      <c r="A19" s="127" t="s">
        <v>7537</v>
      </c>
      <c r="B19" s="128">
        <v>1</v>
      </c>
      <c r="C19" s="21">
        <v>28282</v>
      </c>
      <c r="D19" s="127" t="s">
        <v>7623</v>
      </c>
      <c r="E19" s="127" t="s">
        <v>762</v>
      </c>
      <c r="F19" s="106"/>
      <c r="G19" s="106">
        <v>5</v>
      </c>
      <c r="H19" s="127" t="s">
        <v>7626</v>
      </c>
      <c r="I19" s="127"/>
    </row>
    <row r="20" spans="1:9" x14ac:dyDescent="0.45">
      <c r="A20" s="127" t="s">
        <v>7537</v>
      </c>
      <c r="B20" s="128">
        <v>1</v>
      </c>
      <c r="C20" s="21">
        <v>28300</v>
      </c>
      <c r="D20" s="127" t="s">
        <v>7623</v>
      </c>
      <c r="E20" s="127" t="s">
        <v>762</v>
      </c>
      <c r="F20" s="106"/>
      <c r="G20" s="106">
        <v>5</v>
      </c>
      <c r="H20" s="127" t="s">
        <v>7626</v>
      </c>
      <c r="I20" s="127"/>
    </row>
    <row r="21" spans="1:9" x14ac:dyDescent="0.45">
      <c r="A21" s="127" t="s">
        <v>7537</v>
      </c>
      <c r="B21" s="128">
        <v>1</v>
      </c>
      <c r="C21" s="21">
        <v>28256</v>
      </c>
      <c r="D21" s="127" t="s">
        <v>7623</v>
      </c>
      <c r="E21" s="127" t="s">
        <v>762</v>
      </c>
      <c r="F21" s="106"/>
      <c r="G21" s="106">
        <v>5</v>
      </c>
      <c r="H21" s="127" t="s">
        <v>7626</v>
      </c>
      <c r="I21" s="127"/>
    </row>
    <row r="22" spans="1:9" x14ac:dyDescent="0.45">
      <c r="A22" s="127" t="s">
        <v>7537</v>
      </c>
      <c r="B22" s="128">
        <v>1</v>
      </c>
      <c r="C22" s="21">
        <v>28256</v>
      </c>
      <c r="D22" s="127" t="s">
        <v>7624</v>
      </c>
      <c r="E22" s="127" t="s">
        <v>762</v>
      </c>
      <c r="F22" s="106"/>
      <c r="G22" s="106">
        <v>4</v>
      </c>
      <c r="H22" s="127" t="s">
        <v>7626</v>
      </c>
      <c r="I22" s="127"/>
    </row>
    <row r="23" spans="1:9" x14ac:dyDescent="0.45">
      <c r="A23" s="127" t="s">
        <v>7537</v>
      </c>
      <c r="B23" s="128">
        <v>1</v>
      </c>
      <c r="C23" s="21">
        <v>28282</v>
      </c>
      <c r="D23" s="127" t="s">
        <v>7624</v>
      </c>
      <c r="E23" s="127" t="s">
        <v>762</v>
      </c>
      <c r="F23" s="106"/>
      <c r="G23" s="106">
        <v>4</v>
      </c>
      <c r="H23" s="127" t="s">
        <v>7626</v>
      </c>
      <c r="I23" s="127"/>
    </row>
    <row r="24" spans="1:9" x14ac:dyDescent="0.45">
      <c r="A24" s="127" t="s">
        <v>7537</v>
      </c>
      <c r="B24" s="128">
        <v>1</v>
      </c>
      <c r="C24" s="21">
        <v>28300</v>
      </c>
      <c r="D24" s="127" t="s">
        <v>7625</v>
      </c>
      <c r="E24" s="127" t="s">
        <v>762</v>
      </c>
      <c r="F24" s="106"/>
      <c r="G24" s="106">
        <v>0.5</v>
      </c>
      <c r="H24" s="127" t="s">
        <v>7627</v>
      </c>
      <c r="I24" s="127"/>
    </row>
    <row r="25" spans="1:9" x14ac:dyDescent="0.45">
      <c r="A25" s="127" t="s">
        <v>7537</v>
      </c>
      <c r="B25" s="128">
        <v>1</v>
      </c>
      <c r="C25" s="21">
        <v>28283</v>
      </c>
      <c r="D25" s="127" t="s">
        <v>3454</v>
      </c>
      <c r="E25" s="127" t="s">
        <v>762</v>
      </c>
      <c r="F25" s="106"/>
      <c r="G25" s="106">
        <v>0.5</v>
      </c>
      <c r="H25" s="127" t="s">
        <v>7627</v>
      </c>
      <c r="I25" s="127"/>
    </row>
    <row r="26" spans="1:9" x14ac:dyDescent="0.4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85" t="s">
        <v>7559</v>
      </c>
      <c r="B1" s="185"/>
      <c r="C1" s="185"/>
      <c r="D1" s="185"/>
      <c r="E1" s="185"/>
      <c r="F1" s="185"/>
      <c r="G1" s="185"/>
      <c r="H1" s="185"/>
    </row>
    <row r="2" spans="1:9" ht="28.5" customHeight="1" x14ac:dyDescent="0.45">
      <c r="A2" s="30"/>
      <c r="B2" s="30"/>
    </row>
    <row r="3" spans="1:9" s="75" customFormat="1" ht="32.25" customHeight="1" x14ac:dyDescent="0.45">
      <c r="A3" s="15" t="s">
        <v>1923</v>
      </c>
      <c r="B3" s="15" t="s">
        <v>1922</v>
      </c>
      <c r="C3" s="15" t="s">
        <v>6422</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9"/>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6645</v>
      </c>
      <c r="B1" s="185"/>
      <c r="C1" s="185"/>
      <c r="D1" s="185"/>
      <c r="E1" s="185"/>
      <c r="F1" s="185"/>
      <c r="G1" s="185"/>
      <c r="H1" s="185"/>
    </row>
    <row r="2" spans="1:14" ht="28.5" customHeight="1" x14ac:dyDescent="0.45">
      <c r="A2" s="30"/>
      <c r="B2" s="30"/>
    </row>
    <row r="3" spans="1:14" s="81" customFormat="1" ht="32.25" customHeight="1" x14ac:dyDescent="0.45">
      <c r="A3" s="15" t="s">
        <v>1923</v>
      </c>
      <c r="B3" s="15" t="s">
        <v>1922</v>
      </c>
      <c r="C3" s="15" t="s">
        <v>6418</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6400</v>
      </c>
      <c r="B5" cm="1">
        <f t="array" ref="B5">IF(ROW() &lt; ROW(INDEX(harvest[experiment_ID],ROWS(harvest[experiment_ID]))), COUNTIF(INDEX(harvest[experiment_ID],1):harvest[[#This Row],[experiment_ID]],harvest[[#This Row],[experiment_ID]]), "")</f>
        <v>1</v>
      </c>
      <c r="C5" t="s">
        <v>6412</v>
      </c>
    </row>
    <row r="6" spans="1:14" x14ac:dyDescent="0.45">
      <c r="A6" t="s">
        <v>6881</v>
      </c>
      <c r="B6" cm="1">
        <f t="array" ref="B6">IF(ROW() &lt; ROW(INDEX(harvest[experiment_ID],ROWS(harvest[experiment_ID]))), COUNTIF(INDEX(harvest[experiment_ID],1):harvest[[#This Row],[experiment_ID]],harvest[[#This Row],[experiment_ID]]), "")</f>
        <v>1</v>
      </c>
      <c r="C6" t="s">
        <v>6909</v>
      </c>
    </row>
    <row r="7" spans="1:14" x14ac:dyDescent="0.45">
      <c r="A7" t="s">
        <v>7537</v>
      </c>
      <c r="B7" cm="1">
        <f t="array" ref="B7">IF(ROW() &lt; ROW(INDEX(harvest[experiment_ID],ROWS(harvest[experiment_ID]))), COUNTIF(INDEX(harvest[experiment_ID],1):harvest[[#This Row],[experiment_ID]],harvest[[#This Row],[experiment_ID]]), "")</f>
        <v>1</v>
      </c>
      <c r="C7" t="s">
        <v>6909</v>
      </c>
    </row>
    <row r="8" spans="1:14" x14ac:dyDescent="0.45">
      <c r="A8" t="s">
        <v>8761</v>
      </c>
      <c r="B8" cm="1">
        <f t="array" ref="B8">IF(ROW() &lt; ROW(INDEX(harvest[experiment_ID],ROWS(harvest[experiment_ID]))), COUNTIF(INDEX(harvest[experiment_ID],1):harvest[[#This Row],[experiment_ID]],harvest[[#This Row],[experiment_ID]]), "")</f>
        <v>1</v>
      </c>
      <c r="C8" t="s">
        <v>8876</v>
      </c>
      <c r="D8" t="s">
        <v>8880</v>
      </c>
    </row>
    <row r="9" spans="1:14" x14ac:dyDescent="0.45">
      <c r="A9" t="s">
        <v>8761</v>
      </c>
      <c r="B9" cm="1">
        <f t="array" ref="B9">IF(ROW() &lt; ROW(INDEX(harvest[experiment_ID],ROWS(harvest[experiment_ID]))), COUNTIF(INDEX(harvest[experiment_ID],1):harvest[[#This Row],[experiment_ID]],harvest[[#This Row],[experiment_ID]]), "")</f>
        <v>2</v>
      </c>
      <c r="C9" t="s">
        <v>8877</v>
      </c>
      <c r="D9" t="s">
        <v>8880</v>
      </c>
    </row>
    <row r="10" spans="1:14" x14ac:dyDescent="0.45">
      <c r="A10" t="s">
        <v>8761</v>
      </c>
      <c r="B10" cm="1">
        <f t="array" ref="B10">IF(ROW() &lt; ROW(INDEX(harvest[experiment_ID],ROWS(harvest[experiment_ID]))), COUNTIF(INDEX(harvest[experiment_ID],1):harvest[[#This Row],[experiment_ID]],harvest[[#This Row],[experiment_ID]]), "")</f>
        <v>3</v>
      </c>
      <c r="C10" t="s">
        <v>8878</v>
      </c>
      <c r="D10" t="s">
        <v>8879</v>
      </c>
    </row>
    <row r="11" spans="1:14" x14ac:dyDescent="0.45">
      <c r="A11" t="s">
        <v>8762</v>
      </c>
      <c r="B11" cm="1">
        <f t="array" ref="B11">IF(ROW() &lt; ROW(INDEX(harvest[experiment_ID],ROWS(harvest[experiment_ID]))), COUNTIF(INDEX(harvest[experiment_ID],1):harvest[[#This Row],[experiment_ID]],harvest[[#This Row],[experiment_ID]]), "")</f>
        <v>1</v>
      </c>
      <c r="C11" t="s">
        <v>8926</v>
      </c>
      <c r="D11" t="s">
        <v>8927</v>
      </c>
    </row>
    <row r="12" spans="1:14" x14ac:dyDescent="0.45">
      <c r="A12" t="s">
        <v>8762</v>
      </c>
      <c r="B12" cm="1">
        <f t="array" ref="B12">IF(ROW() &lt; ROW(INDEX(harvest[experiment_ID],ROWS(harvest[experiment_ID]))), COUNTIF(INDEX(harvest[experiment_ID],1):harvest[[#This Row],[experiment_ID]],harvest[[#This Row],[experiment_ID]]), "")</f>
        <v>2</v>
      </c>
      <c r="C12" t="s">
        <v>8926</v>
      </c>
      <c r="D12" t="s">
        <v>8928</v>
      </c>
    </row>
    <row r="13" spans="1:14" x14ac:dyDescent="0.45">
      <c r="A13" t="s">
        <v>8762</v>
      </c>
      <c r="B13" cm="1">
        <f t="array" ref="B13">IF(ROW() &lt; ROW(INDEX(harvest[experiment_ID],ROWS(harvest[experiment_ID]))), COUNTIF(INDEX(harvest[experiment_ID],1):harvest[[#This Row],[experiment_ID]],harvest[[#This Row],[experiment_ID]]), "")</f>
        <v>3</v>
      </c>
      <c r="C13" t="s">
        <v>8926</v>
      </c>
      <c r="D13" t="s">
        <v>8929</v>
      </c>
    </row>
    <row r="14" spans="1:14" x14ac:dyDescent="0.45">
      <c r="A14" t="s">
        <v>8762</v>
      </c>
      <c r="B14" cm="1">
        <f t="array" ref="B14">IF(ROW() &lt; ROW(INDEX(harvest[experiment_ID],ROWS(harvest[experiment_ID]))), COUNTIF(INDEX(harvest[experiment_ID],1):harvest[[#This Row],[experiment_ID]],harvest[[#This Row],[experiment_ID]]), "")</f>
        <v>4</v>
      </c>
      <c r="C14" t="s">
        <v>8926</v>
      </c>
      <c r="D14" t="s">
        <v>8930</v>
      </c>
    </row>
    <row r="15" spans="1:14" x14ac:dyDescent="0.45">
      <c r="A15" t="s">
        <v>8762</v>
      </c>
      <c r="B15" cm="1">
        <f t="array" ref="B15">IF(ROW() &lt; ROW(INDEX(harvest[experiment_ID],ROWS(harvest[experiment_ID]))), COUNTIF(INDEX(harvest[experiment_ID],1):harvest[[#This Row],[experiment_ID]],harvest[[#This Row],[experiment_ID]]), "")</f>
        <v>5</v>
      </c>
      <c r="C15" t="s">
        <v>8926</v>
      </c>
      <c r="D15" t="s">
        <v>8931</v>
      </c>
    </row>
    <row r="16" spans="1:14" x14ac:dyDescent="0.45">
      <c r="A16" t="s">
        <v>8762</v>
      </c>
      <c r="B16" cm="1">
        <f t="array" ref="B16">IF(ROW() &lt; ROW(INDEX(harvest[experiment_ID],ROWS(harvest[experiment_ID]))), COUNTIF(INDEX(harvest[experiment_ID],1):harvest[[#This Row],[experiment_ID]],harvest[[#This Row],[experiment_ID]]), "")</f>
        <v>6</v>
      </c>
      <c r="C16" t="s">
        <v>8926</v>
      </c>
      <c r="D16" t="s">
        <v>8932</v>
      </c>
    </row>
    <row r="17" spans="1:4" x14ac:dyDescent="0.45">
      <c r="A17" t="s">
        <v>8762</v>
      </c>
      <c r="B17" cm="1">
        <f t="array" ref="B17">IF(ROW() &lt; ROW(INDEX(harvest[experiment_ID],ROWS(harvest[experiment_ID]))), COUNTIF(INDEX(harvest[experiment_ID],1):harvest[[#This Row],[experiment_ID]],harvest[[#This Row],[experiment_ID]]), "")</f>
        <v>7</v>
      </c>
      <c r="C17" t="s">
        <v>8926</v>
      </c>
      <c r="D17" t="s">
        <v>8933</v>
      </c>
    </row>
    <row r="18" spans="1:4" x14ac:dyDescent="0.45">
      <c r="A18" t="s">
        <v>8762</v>
      </c>
      <c r="B18" cm="1">
        <f t="array" ref="B18">IF(ROW() &lt; ROW(INDEX(harvest[experiment_ID],ROWS(harvest[experiment_ID]))), COUNTIF(INDEX(harvest[experiment_ID],1):harvest[[#This Row],[experiment_ID]],harvest[[#This Row],[experiment_ID]]), "")</f>
        <v>8</v>
      </c>
      <c r="C18" t="s">
        <v>8926</v>
      </c>
      <c r="D18" t="s">
        <v>8934</v>
      </c>
    </row>
    <row r="19" spans="1:4" x14ac:dyDescent="0.45">
      <c r="A19" t="s">
        <v>8762</v>
      </c>
      <c r="B19" cm="1">
        <f t="array" ref="B19">IF(ROW() &lt; ROW(INDEX(harvest[experiment_ID],ROWS(harvest[experiment_ID]))), COUNTIF(INDEX(harvest[experiment_ID],1):harvest[[#This Row],[experiment_ID]],harvest[[#This Row],[experiment_ID]]), "")</f>
        <v>9</v>
      </c>
      <c r="C19" t="s">
        <v>8926</v>
      </c>
      <c r="D19" t="s">
        <v>8935</v>
      </c>
    </row>
    <row r="20" spans="1:4" x14ac:dyDescent="0.45">
      <c r="A20" t="s">
        <v>8762</v>
      </c>
      <c r="B20" cm="1">
        <f t="array" ref="B20">IF(ROW() &lt; ROW(INDEX(harvest[experiment_ID],ROWS(harvest[experiment_ID]))), COUNTIF(INDEX(harvest[experiment_ID],1):harvest[[#This Row],[experiment_ID]],harvest[[#This Row],[experiment_ID]]), "")</f>
        <v>10</v>
      </c>
      <c r="C20" t="s">
        <v>8926</v>
      </c>
      <c r="D20" t="s">
        <v>8936</v>
      </c>
    </row>
    <row r="21" spans="1:4" x14ac:dyDescent="0.45">
      <c r="A21" t="s">
        <v>8762</v>
      </c>
      <c r="B21" cm="1">
        <f t="array" ref="B21">IF(ROW() &lt; ROW(INDEX(harvest[experiment_ID],ROWS(harvest[experiment_ID]))), COUNTIF(INDEX(harvest[experiment_ID],1):harvest[[#This Row],[experiment_ID]],harvest[[#This Row],[experiment_ID]]), "")</f>
        <v>11</v>
      </c>
      <c r="C21" t="s">
        <v>8926</v>
      </c>
      <c r="D21" t="s">
        <v>8937</v>
      </c>
    </row>
    <row r="22" spans="1:4" x14ac:dyDescent="0.45">
      <c r="A22" t="s">
        <v>8762</v>
      </c>
      <c r="B22" cm="1">
        <f t="array" ref="B22">IF(ROW() &lt; ROW(INDEX(harvest[experiment_ID],ROWS(harvest[experiment_ID]))), COUNTIF(INDEX(harvest[experiment_ID],1):harvest[[#This Row],[experiment_ID]],harvest[[#This Row],[experiment_ID]]), "")</f>
        <v>12</v>
      </c>
      <c r="C22" t="s">
        <v>8926</v>
      </c>
      <c r="D22" t="s">
        <v>8938</v>
      </c>
    </row>
    <row r="23" spans="1:4" x14ac:dyDescent="0.45">
      <c r="A23" t="s">
        <v>8762</v>
      </c>
      <c r="B23" cm="1">
        <f t="array" ref="B23">IF(ROW() &lt; ROW(INDEX(harvest[experiment_ID],ROWS(harvest[experiment_ID]))), COUNTIF(INDEX(harvest[experiment_ID],1):harvest[[#This Row],[experiment_ID]],harvest[[#This Row],[experiment_ID]]), "")</f>
        <v>13</v>
      </c>
      <c r="C23" t="s">
        <v>8926</v>
      </c>
      <c r="D23" t="s">
        <v>8939</v>
      </c>
    </row>
    <row r="24" spans="1:4" x14ac:dyDescent="0.45">
      <c r="A24" t="s">
        <v>8762</v>
      </c>
      <c r="B24" cm="1">
        <f t="array" ref="B24">IF(ROW() &lt; ROW(INDEX(harvest[experiment_ID],ROWS(harvest[experiment_ID]))), COUNTIF(INDEX(harvest[experiment_ID],1):harvest[[#This Row],[experiment_ID]],harvest[[#This Row],[experiment_ID]]), "")</f>
        <v>14</v>
      </c>
      <c r="C24" t="s">
        <v>8926</v>
      </c>
      <c r="D24" t="s">
        <v>8940</v>
      </c>
    </row>
    <row r="25" spans="1:4" x14ac:dyDescent="0.45">
      <c r="A25" t="s">
        <v>8762</v>
      </c>
      <c r="B25" cm="1">
        <f t="array" ref="B25">IF(ROW() &lt; ROW(INDEX(harvest[experiment_ID],ROWS(harvest[experiment_ID]))), COUNTIF(INDEX(harvest[experiment_ID],1):harvest[[#This Row],[experiment_ID]],harvest[[#This Row],[experiment_ID]]), "")</f>
        <v>15</v>
      </c>
      <c r="C25" t="s">
        <v>8926</v>
      </c>
      <c r="D25" t="s">
        <v>8941</v>
      </c>
    </row>
    <row r="26" spans="1:4" x14ac:dyDescent="0.45">
      <c r="A26" t="s">
        <v>8762</v>
      </c>
      <c r="B26" cm="1">
        <f t="array" ref="B26">IF(ROW() &lt; ROW(INDEX(harvest[experiment_ID],ROWS(harvest[experiment_ID]))), COUNTIF(INDEX(harvest[experiment_ID],1):harvest[[#This Row],[experiment_ID]],harvest[[#This Row],[experiment_ID]]), "")</f>
        <v>16</v>
      </c>
      <c r="C26" t="s">
        <v>8926</v>
      </c>
      <c r="D26" t="s">
        <v>8942</v>
      </c>
    </row>
    <row r="27" spans="1:4" x14ac:dyDescent="0.45">
      <c r="A27" t="s">
        <v>8762</v>
      </c>
      <c r="B27" cm="1">
        <f t="array" ref="B27">IF(ROW() &lt; ROW(INDEX(harvest[experiment_ID],ROWS(harvest[experiment_ID]))), COUNTIF(INDEX(harvest[experiment_ID],1):harvest[[#This Row],[experiment_ID]],harvest[[#This Row],[experiment_ID]]), "")</f>
        <v>17</v>
      </c>
      <c r="C27" t="s">
        <v>8926</v>
      </c>
      <c r="D27" t="s">
        <v>8943</v>
      </c>
    </row>
    <row r="28" spans="1:4" x14ac:dyDescent="0.45">
      <c r="A28" t="s">
        <v>8762</v>
      </c>
      <c r="B28" cm="1">
        <f t="array" ref="B28">IF(ROW() &lt; ROW(INDEX(harvest[experiment_ID],ROWS(harvest[experiment_ID]))), COUNTIF(INDEX(harvest[experiment_ID],1):harvest[[#This Row],[experiment_ID]],harvest[[#This Row],[experiment_ID]]), "")</f>
        <v>18</v>
      </c>
      <c r="C28" t="s">
        <v>8926</v>
      </c>
      <c r="D28" t="s">
        <v>8944</v>
      </c>
    </row>
    <row r="29" spans="1:4" x14ac:dyDescent="0.45">
      <c r="B29" t="str" cm="1">
        <f t="array" ref="B29">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29" xr:uid="{2333A7C1-9AE1-4353-915D-F3359B5564B7}">
      <formula1>ddl_experiments</formula1>
    </dataValidation>
    <dataValidation allowBlank="1" showDropDown="1" showInputMessage="1" showErrorMessage="1" sqref="F5:H6 C5:D29"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E4" sqref="E4"/>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5" t="s">
        <v>6646</v>
      </c>
      <c r="B1" s="185"/>
      <c r="C1" s="185"/>
      <c r="D1" s="185"/>
      <c r="E1" s="185"/>
      <c r="F1" s="185"/>
      <c r="G1" s="185"/>
      <c r="H1" s="185"/>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45">
      <c r="A4" s="4" t="s">
        <v>93</v>
      </c>
      <c r="B4" s="4" t="s">
        <v>129</v>
      </c>
      <c r="C4" s="4" t="s">
        <v>196</v>
      </c>
      <c r="D4" s="4" t="s">
        <v>197</v>
      </c>
      <c r="E4" s="4" t="s">
        <v>199</v>
      </c>
      <c r="F4" s="4" t="s">
        <v>2785</v>
      </c>
      <c r="G4" s="4" t="s">
        <v>200</v>
      </c>
      <c r="H4" s="4" t="s">
        <v>201</v>
      </c>
      <c r="I4" s="4" t="s">
        <v>2788</v>
      </c>
      <c r="J4" s="4" t="s">
        <v>7679</v>
      </c>
    </row>
    <row r="5" spans="1:14" x14ac:dyDescent="0.45">
      <c r="A5" s="127" t="s">
        <v>6400</v>
      </c>
      <c r="B5" s="128">
        <v>1</v>
      </c>
      <c r="C5" s="21">
        <v>45503</v>
      </c>
      <c r="D5" s="127" t="s">
        <v>615</v>
      </c>
      <c r="E5" s="127" t="s">
        <v>788</v>
      </c>
      <c r="F5" s="127"/>
      <c r="G5" s="106"/>
      <c r="H5" s="106"/>
      <c r="I5" s="127"/>
      <c r="J5" s="127"/>
    </row>
    <row r="6" spans="1:14" x14ac:dyDescent="0.45">
      <c r="A6" s="127" t="s">
        <v>6881</v>
      </c>
      <c r="B6" s="128">
        <v>1</v>
      </c>
      <c r="C6" s="21">
        <v>28334</v>
      </c>
      <c r="D6" s="127" t="s">
        <v>615</v>
      </c>
      <c r="E6" s="127" t="s">
        <v>788</v>
      </c>
      <c r="F6" s="127"/>
      <c r="G6" s="106"/>
      <c r="H6" s="106"/>
      <c r="I6" s="127"/>
      <c r="J6" s="127"/>
    </row>
    <row r="7" spans="1:14" x14ac:dyDescent="0.45">
      <c r="A7" s="127" t="s">
        <v>7537</v>
      </c>
      <c r="B7" s="128">
        <v>1</v>
      </c>
      <c r="C7" s="21">
        <v>28361</v>
      </c>
      <c r="D7" s="127" t="s">
        <v>615</v>
      </c>
      <c r="E7" s="127" t="s">
        <v>788</v>
      </c>
      <c r="F7" s="127"/>
      <c r="G7" s="106"/>
      <c r="H7" s="106"/>
      <c r="I7" s="127"/>
      <c r="J7" s="127"/>
    </row>
    <row r="8" spans="1:14" x14ac:dyDescent="0.45">
      <c r="A8" t="s">
        <v>8762</v>
      </c>
      <c r="B8" s="128"/>
      <c r="C8" s="21"/>
      <c r="D8" s="127"/>
      <c r="E8" s="127"/>
      <c r="F8" s="127"/>
      <c r="G8" s="106"/>
      <c r="H8" s="106"/>
      <c r="I8" s="127"/>
      <c r="J8" s="127"/>
    </row>
    <row r="9" spans="1:14" x14ac:dyDescent="0.45">
      <c r="A9" s="127"/>
      <c r="B9" s="128"/>
      <c r="C9" s="175"/>
      <c r="D9" s="127"/>
      <c r="E9" s="127"/>
      <c r="F9" s="127"/>
      <c r="G9" s="106"/>
      <c r="H9" s="106"/>
      <c r="I9" s="127"/>
      <c r="J9" s="127"/>
    </row>
  </sheetData>
  <mergeCells count="1">
    <mergeCell ref="A1:H1"/>
  </mergeCells>
  <dataValidations count="2">
    <dataValidation allowBlank="1" showDropDown="1" showInputMessage="1" showErrorMessage="1" sqref="C5:C9" xr:uid="{8FE417D8-93FB-4A4A-B87E-98E55D401FA1}"/>
    <dataValidation type="list" allowBlank="1" showInputMessage="1" showErrorMessage="1" sqref="A8:A9" xr:uid="{8461F4BE-4ED5-480A-B78B-69E6226375F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activeCell="D22" sqref="D22"/>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7.75" customHeight="1" x14ac:dyDescent="0.45">
      <c r="A1" s="185" t="s">
        <v>6647</v>
      </c>
      <c r="B1" s="185"/>
      <c r="C1" s="185"/>
      <c r="D1" s="185"/>
      <c r="E1" s="185"/>
      <c r="F1" s="185"/>
      <c r="G1" s="185"/>
      <c r="H1" s="185"/>
      <c r="I1" s="29"/>
      <c r="J1" s="29"/>
    </row>
    <row r="2" spans="1:17" ht="27.9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4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4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4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4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4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4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4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4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4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4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45">
      <c r="A16" t="s">
        <v>7537</v>
      </c>
      <c r="B16" cm="1">
        <f t="array" ref="B16">IF(ROW() &lt; ROW(INDEX(treatments[experiment_ID],ROWS(treatments[experiment_ID]))), COUNTIF(INDEX(treatments[experiment_ID],1):treatments[[#This Row],[experiment_ID]],treatments[[#This Row],[experiment_ID]]), "")</f>
        <v>1</v>
      </c>
      <c r="C16" t="s">
        <v>7628</v>
      </c>
      <c r="D16" s="13" t="s">
        <v>7635</v>
      </c>
      <c r="E16" s="13" t="s">
        <v>2502</v>
      </c>
      <c r="F16" s="13"/>
      <c r="G16" s="13" t="s">
        <v>7637</v>
      </c>
      <c r="H16" s="13" t="s">
        <v>7638</v>
      </c>
      <c r="I16" s="13" t="s">
        <v>6444</v>
      </c>
      <c r="J16" s="13" t="s">
        <v>7639</v>
      </c>
      <c r="K16" s="13"/>
      <c r="L16" s="13" t="s">
        <v>7643</v>
      </c>
      <c r="M16" s="13"/>
      <c r="N16" s="13"/>
      <c r="O16" s="13" t="s">
        <v>6926</v>
      </c>
      <c r="P16" s="13"/>
      <c r="Q16" s="13"/>
    </row>
    <row r="17" spans="1:17" x14ac:dyDescent="0.45">
      <c r="A17" t="s">
        <v>7537</v>
      </c>
      <c r="B17" cm="1">
        <f t="array" ref="B17">IF(ROW() &lt; ROW(INDEX(treatments[experiment_ID],ROWS(treatments[experiment_ID]))), COUNTIF(INDEX(treatments[experiment_ID],1):treatments[[#This Row],[experiment_ID]],treatments[[#This Row],[experiment_ID]]), "")</f>
        <v>2</v>
      </c>
      <c r="C17" t="s">
        <v>7629</v>
      </c>
      <c r="D17" s="13" t="s">
        <v>7635</v>
      </c>
      <c r="E17" s="13" t="s">
        <v>2502</v>
      </c>
      <c r="F17" s="13"/>
      <c r="G17" s="13" t="s">
        <v>7637</v>
      </c>
      <c r="H17" s="13" t="s">
        <v>7638</v>
      </c>
      <c r="I17" s="13" t="s">
        <v>6444</v>
      </c>
      <c r="J17" s="13" t="s">
        <v>7640</v>
      </c>
      <c r="K17" s="13"/>
      <c r="L17" s="13" t="s">
        <v>7643</v>
      </c>
      <c r="M17" s="13"/>
      <c r="N17" s="13"/>
      <c r="O17" s="13" t="s">
        <v>6926</v>
      </c>
      <c r="P17" s="13"/>
      <c r="Q17" s="13"/>
    </row>
    <row r="18" spans="1:17" x14ac:dyDescent="0.45">
      <c r="A18" t="s">
        <v>7537</v>
      </c>
      <c r="B18" cm="1">
        <f t="array" ref="B18">IF(ROW() &lt; ROW(INDEX(treatments[experiment_ID],ROWS(treatments[experiment_ID]))), COUNTIF(INDEX(treatments[experiment_ID],1):treatments[[#This Row],[experiment_ID]],treatments[[#This Row],[experiment_ID]]), "")</f>
        <v>3</v>
      </c>
      <c r="C18" t="s">
        <v>7630</v>
      </c>
      <c r="D18" s="13" t="s">
        <v>7635</v>
      </c>
      <c r="E18" s="13" t="s">
        <v>2502</v>
      </c>
      <c r="F18" s="13"/>
      <c r="G18" s="13" t="s">
        <v>7637</v>
      </c>
      <c r="H18" s="13" t="s">
        <v>7638</v>
      </c>
      <c r="I18" s="13" t="s">
        <v>6444</v>
      </c>
      <c r="J18" s="13" t="s">
        <v>7641</v>
      </c>
      <c r="K18" s="13"/>
      <c r="L18" s="13" t="s">
        <v>7643</v>
      </c>
      <c r="M18" s="13"/>
      <c r="N18" s="13"/>
      <c r="O18" s="13" t="s">
        <v>6926</v>
      </c>
      <c r="P18" s="13"/>
      <c r="Q18" s="13"/>
    </row>
    <row r="19" spans="1:17" x14ac:dyDescent="0.45">
      <c r="A19" t="s">
        <v>7537</v>
      </c>
      <c r="B19" cm="1">
        <f t="array" ref="B19">IF(ROW() &lt; ROW(INDEX(treatments[experiment_ID],ROWS(treatments[experiment_ID]))), COUNTIF(INDEX(treatments[experiment_ID],1):treatments[[#This Row],[experiment_ID]],treatments[[#This Row],[experiment_ID]]), "")</f>
        <v>4</v>
      </c>
      <c r="C19" t="s">
        <v>7631</v>
      </c>
      <c r="D19" s="13" t="s">
        <v>7635</v>
      </c>
      <c r="E19" s="13" t="s">
        <v>2502</v>
      </c>
      <c r="F19" s="13"/>
      <c r="G19" s="13" t="s">
        <v>7637</v>
      </c>
      <c r="H19" s="13" t="s">
        <v>7638</v>
      </c>
      <c r="I19" s="13" t="s">
        <v>6444</v>
      </c>
      <c r="J19" s="13" t="s">
        <v>7642</v>
      </c>
      <c r="K19" s="13"/>
      <c r="L19" s="13" t="s">
        <v>7643</v>
      </c>
      <c r="M19" s="13"/>
      <c r="N19" s="13"/>
      <c r="O19" s="13" t="s">
        <v>6926</v>
      </c>
      <c r="P19" s="13"/>
      <c r="Q19" s="13"/>
    </row>
    <row r="20" spans="1:17" x14ac:dyDescent="0.45">
      <c r="A20" t="s">
        <v>7537</v>
      </c>
      <c r="B20" cm="1">
        <f t="array" ref="B20">IF(ROW() &lt; ROW(INDEX(treatments[experiment_ID],ROWS(treatments[experiment_ID]))), COUNTIF(INDEX(treatments[experiment_ID],1):treatments[[#This Row],[experiment_ID]],treatments[[#This Row],[experiment_ID]]), "")</f>
        <v>5</v>
      </c>
      <c r="C20" t="s">
        <v>7632</v>
      </c>
      <c r="D20" s="13" t="s">
        <v>7636</v>
      </c>
      <c r="E20" s="13" t="s">
        <v>2502</v>
      </c>
      <c r="F20" s="13"/>
      <c r="G20" s="13" t="s">
        <v>7637</v>
      </c>
      <c r="H20" s="13" t="s">
        <v>7638</v>
      </c>
      <c r="I20" s="13" t="s">
        <v>6444</v>
      </c>
      <c r="J20" s="13" t="s">
        <v>7640</v>
      </c>
      <c r="K20" s="13"/>
      <c r="L20" s="13" t="s">
        <v>7643</v>
      </c>
      <c r="M20" s="13"/>
      <c r="N20" s="13"/>
      <c r="O20" s="13" t="s">
        <v>6926</v>
      </c>
      <c r="P20" s="13"/>
      <c r="Q20" s="13"/>
    </row>
    <row r="21" spans="1:17" x14ac:dyDescent="0.45">
      <c r="A21" t="s">
        <v>7537</v>
      </c>
      <c r="B21" cm="1">
        <f t="array" ref="B21">IF(ROW() &lt; ROW(INDEX(treatments[experiment_ID],ROWS(treatments[experiment_ID]))), COUNTIF(INDEX(treatments[experiment_ID],1):treatments[[#This Row],[experiment_ID]],treatments[[#This Row],[experiment_ID]]), "")</f>
        <v>6</v>
      </c>
      <c r="C21" t="s">
        <v>7633</v>
      </c>
      <c r="D21" s="13" t="s">
        <v>7636</v>
      </c>
      <c r="E21" s="13" t="s">
        <v>2502</v>
      </c>
      <c r="F21" s="13"/>
      <c r="G21" s="13" t="s">
        <v>7637</v>
      </c>
      <c r="H21" s="13" t="s">
        <v>7638</v>
      </c>
      <c r="I21" s="13" t="s">
        <v>6444</v>
      </c>
      <c r="J21" s="13" t="s">
        <v>7641</v>
      </c>
      <c r="K21" s="13"/>
      <c r="L21" s="13" t="s">
        <v>7643</v>
      </c>
      <c r="M21" s="13"/>
      <c r="N21" s="13"/>
      <c r="O21" s="13" t="s">
        <v>6926</v>
      </c>
      <c r="P21" s="13"/>
      <c r="Q21" s="13"/>
    </row>
    <row r="22" spans="1:17" x14ac:dyDescent="0.45">
      <c r="A22" t="s">
        <v>7537</v>
      </c>
      <c r="B22" cm="1">
        <f t="array" ref="B22">IF(ROW() &lt; ROW(INDEX(treatments[experiment_ID],ROWS(treatments[experiment_ID]))), COUNTIF(INDEX(treatments[experiment_ID],1):treatments[[#This Row],[experiment_ID]],treatments[[#This Row],[experiment_ID]]), "")</f>
        <v>7</v>
      </c>
      <c r="C22" t="s">
        <v>7634</v>
      </c>
      <c r="D22" s="13" t="s">
        <v>7636</v>
      </c>
      <c r="E22" s="13" t="s">
        <v>2502</v>
      </c>
      <c r="F22" s="13"/>
      <c r="G22" s="13" t="s">
        <v>7637</v>
      </c>
      <c r="H22" s="13" t="s">
        <v>7638</v>
      </c>
      <c r="I22" s="13" t="s">
        <v>6444</v>
      </c>
      <c r="J22" s="13" t="s">
        <v>7642</v>
      </c>
      <c r="K22" s="13"/>
      <c r="L22" s="13" t="s">
        <v>7643</v>
      </c>
      <c r="M22" s="13"/>
      <c r="N22" s="13"/>
      <c r="O22" s="13" t="s">
        <v>6926</v>
      </c>
      <c r="P22" s="13"/>
      <c r="Q22" s="13"/>
    </row>
    <row r="23" spans="1:17" x14ac:dyDescent="0.4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9"/>
  <sheetViews>
    <sheetView zoomScaleNormal="100" workbookViewId="0">
      <pane ySplit="4" topLeftCell="A26" activePane="bottomLeft" state="frozen"/>
      <selection pane="bottomLeft" activeCell="A30" sqref="A30"/>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85" t="s">
        <v>6653</v>
      </c>
      <c r="B1" s="185"/>
      <c r="C1" s="185"/>
      <c r="D1" s="185"/>
      <c r="E1" s="185"/>
      <c r="F1" s="185"/>
      <c r="G1" s="185"/>
      <c r="H1" s="185"/>
      <c r="I1" s="185"/>
    </row>
    <row r="2" spans="1:9" ht="28.5" customHeight="1" x14ac:dyDescent="0.45">
      <c r="A2" s="91"/>
      <c r="B2" s="91"/>
    </row>
    <row r="3" spans="1:9" ht="28.5" x14ac:dyDescent="0.45">
      <c r="A3" s="15" t="s">
        <v>1923</v>
      </c>
      <c r="B3" s="15" t="s">
        <v>7697</v>
      </c>
      <c r="C3" s="15" t="s">
        <v>7740</v>
      </c>
      <c r="D3" s="15" t="s">
        <v>6523</v>
      </c>
      <c r="E3" s="15" t="s">
        <v>7694</v>
      </c>
      <c r="F3" s="15" t="s">
        <v>7695</v>
      </c>
    </row>
    <row r="4" spans="1:9" x14ac:dyDescent="0.45">
      <c r="A4" s="4" t="s">
        <v>93</v>
      </c>
      <c r="B4" s="4" t="s">
        <v>258</v>
      </c>
      <c r="C4" s="4" t="s">
        <v>7717</v>
      </c>
      <c r="D4" s="4" t="s">
        <v>116</v>
      </c>
      <c r="E4" s="4" t="s">
        <v>2591</v>
      </c>
      <c r="F4" s="4" t="s">
        <v>7696</v>
      </c>
    </row>
    <row r="5" spans="1:9" x14ac:dyDescent="0.45">
      <c r="A5" t="s">
        <v>6400</v>
      </c>
      <c r="B5" t="s">
        <v>7721</v>
      </c>
      <c r="C5" t="s">
        <v>7720</v>
      </c>
      <c r="D5" t="s">
        <v>6681</v>
      </c>
      <c r="E5">
        <v>1</v>
      </c>
      <c r="F5" t="s">
        <v>7745</v>
      </c>
    </row>
    <row r="6" spans="1:9" x14ac:dyDescent="0.45">
      <c r="A6" t="s">
        <v>6400</v>
      </c>
      <c r="B6" t="s">
        <v>7723</v>
      </c>
      <c r="C6" t="s">
        <v>7722</v>
      </c>
      <c r="D6" t="s">
        <v>6682</v>
      </c>
      <c r="E6">
        <v>1</v>
      </c>
      <c r="F6" t="s">
        <v>7745</v>
      </c>
    </row>
    <row r="7" spans="1:9" x14ac:dyDescent="0.45">
      <c r="A7" t="s">
        <v>6400</v>
      </c>
      <c r="B7" t="s">
        <v>7725</v>
      </c>
      <c r="C7" t="s">
        <v>7724</v>
      </c>
      <c r="D7" t="s">
        <v>6681</v>
      </c>
      <c r="E7">
        <v>2</v>
      </c>
      <c r="F7" t="s">
        <v>7745</v>
      </c>
    </row>
    <row r="8" spans="1:9" x14ac:dyDescent="0.45">
      <c r="A8" t="s">
        <v>6400</v>
      </c>
      <c r="B8" t="s">
        <v>7727</v>
      </c>
      <c r="C8" t="s">
        <v>7726</v>
      </c>
      <c r="D8" t="s">
        <v>6682</v>
      </c>
      <c r="E8">
        <v>2</v>
      </c>
      <c r="F8" t="s">
        <v>7745</v>
      </c>
    </row>
    <row r="9" spans="1:9" x14ac:dyDescent="0.45">
      <c r="A9" t="s">
        <v>6400</v>
      </c>
      <c r="B9" t="s">
        <v>7729</v>
      </c>
      <c r="C9" t="s">
        <v>7728</v>
      </c>
      <c r="D9" t="s">
        <v>6681</v>
      </c>
      <c r="E9">
        <v>3</v>
      </c>
      <c r="F9" t="s">
        <v>7745</v>
      </c>
    </row>
    <row r="10" spans="1:9" x14ac:dyDescent="0.45">
      <c r="A10" t="s">
        <v>6400</v>
      </c>
      <c r="B10" t="s">
        <v>7731</v>
      </c>
      <c r="C10" t="s">
        <v>7730</v>
      </c>
      <c r="D10" t="s">
        <v>6683</v>
      </c>
      <c r="E10">
        <v>1</v>
      </c>
      <c r="F10" t="s">
        <v>7745</v>
      </c>
    </row>
    <row r="11" spans="1:9" x14ac:dyDescent="0.45">
      <c r="A11" t="s">
        <v>6400</v>
      </c>
      <c r="B11" t="s">
        <v>7733</v>
      </c>
      <c r="C11" t="s">
        <v>7732</v>
      </c>
      <c r="D11" t="s">
        <v>6684</v>
      </c>
      <c r="E11">
        <v>1</v>
      </c>
      <c r="F11" t="s">
        <v>7745</v>
      </c>
    </row>
    <row r="12" spans="1:9" x14ac:dyDescent="0.45">
      <c r="A12" t="s">
        <v>6400</v>
      </c>
      <c r="B12" t="s">
        <v>7735</v>
      </c>
      <c r="C12" t="s">
        <v>7734</v>
      </c>
      <c r="D12" t="s">
        <v>6683</v>
      </c>
      <c r="E12">
        <v>2</v>
      </c>
      <c r="F12" t="s">
        <v>7745</v>
      </c>
    </row>
    <row r="13" spans="1:9" x14ac:dyDescent="0.45">
      <c r="A13" t="s">
        <v>6400</v>
      </c>
      <c r="B13" t="s">
        <v>7737</v>
      </c>
      <c r="C13" t="s">
        <v>7736</v>
      </c>
      <c r="D13" t="s">
        <v>6684</v>
      </c>
      <c r="E13">
        <v>2</v>
      </c>
      <c r="F13" t="s">
        <v>7745</v>
      </c>
    </row>
    <row r="14" spans="1:9" x14ac:dyDescent="0.45">
      <c r="A14" t="s">
        <v>6400</v>
      </c>
      <c r="B14" t="s">
        <v>7739</v>
      </c>
      <c r="C14" t="s">
        <v>7738</v>
      </c>
      <c r="D14" t="s">
        <v>6683</v>
      </c>
      <c r="E14">
        <v>3</v>
      </c>
      <c r="F14" t="s">
        <v>7745</v>
      </c>
    </row>
    <row r="15" spans="1:9" x14ac:dyDescent="0.45">
      <c r="A15" t="s">
        <v>6881</v>
      </c>
      <c r="B15" t="s">
        <v>7698</v>
      </c>
      <c r="D15" t="s">
        <v>6927</v>
      </c>
      <c r="E15">
        <v>1</v>
      </c>
      <c r="F15" t="s">
        <v>7747</v>
      </c>
    </row>
    <row r="16" spans="1:9" x14ac:dyDescent="0.45">
      <c r="A16" t="s">
        <v>6881</v>
      </c>
      <c r="B16" t="s">
        <v>7699</v>
      </c>
      <c r="D16" t="s">
        <v>6928</v>
      </c>
      <c r="E16">
        <v>1</v>
      </c>
      <c r="F16" t="s">
        <v>7747</v>
      </c>
    </row>
    <row r="17" spans="1:6" x14ac:dyDescent="0.45">
      <c r="A17" t="s">
        <v>6881</v>
      </c>
      <c r="B17" t="s">
        <v>7700</v>
      </c>
      <c r="D17" t="s">
        <v>6929</v>
      </c>
      <c r="E17">
        <v>1</v>
      </c>
      <c r="F17" t="s">
        <v>7747</v>
      </c>
    </row>
    <row r="18" spans="1:6" x14ac:dyDescent="0.45">
      <c r="A18" t="s">
        <v>6881</v>
      </c>
      <c r="B18" t="s">
        <v>7701</v>
      </c>
      <c r="D18" t="s">
        <v>6930</v>
      </c>
      <c r="E18">
        <v>1</v>
      </c>
      <c r="F18" t="s">
        <v>7747</v>
      </c>
    </row>
    <row r="19" spans="1:6" x14ac:dyDescent="0.45">
      <c r="A19" t="s">
        <v>6881</v>
      </c>
      <c r="B19" t="s">
        <v>7702</v>
      </c>
      <c r="D19" t="s">
        <v>6931</v>
      </c>
      <c r="E19">
        <v>1</v>
      </c>
      <c r="F19" t="s">
        <v>7747</v>
      </c>
    </row>
    <row r="20" spans="1:6" x14ac:dyDescent="0.45">
      <c r="A20" t="s">
        <v>6881</v>
      </c>
      <c r="B20" t="s">
        <v>7703</v>
      </c>
      <c r="D20" t="s">
        <v>6932</v>
      </c>
      <c r="E20">
        <v>1</v>
      </c>
      <c r="F20" t="s">
        <v>7747</v>
      </c>
    </row>
    <row r="21" spans="1:6" x14ac:dyDescent="0.45">
      <c r="A21" t="s">
        <v>6881</v>
      </c>
      <c r="B21" t="s">
        <v>7704</v>
      </c>
      <c r="D21" t="s">
        <v>6933</v>
      </c>
      <c r="E21">
        <v>1</v>
      </c>
      <c r="F21" t="s">
        <v>7747</v>
      </c>
    </row>
    <row r="22" spans="1:6" x14ac:dyDescent="0.45">
      <c r="A22" t="s">
        <v>7537</v>
      </c>
      <c r="B22" t="s">
        <v>7705</v>
      </c>
      <c r="D22" t="s">
        <v>7644</v>
      </c>
      <c r="E22">
        <v>1</v>
      </c>
      <c r="F22" t="s">
        <v>7747</v>
      </c>
    </row>
    <row r="23" spans="1:6" x14ac:dyDescent="0.45">
      <c r="A23" t="s">
        <v>7537</v>
      </c>
      <c r="B23" t="s">
        <v>7707</v>
      </c>
      <c r="D23" t="s">
        <v>7645</v>
      </c>
      <c r="E23">
        <v>1</v>
      </c>
      <c r="F23" t="s">
        <v>7747</v>
      </c>
    </row>
    <row r="24" spans="1:6" x14ac:dyDescent="0.45">
      <c r="A24" t="s">
        <v>7537</v>
      </c>
      <c r="B24" t="s">
        <v>7708</v>
      </c>
      <c r="D24" t="s">
        <v>7646</v>
      </c>
      <c r="E24">
        <v>1</v>
      </c>
      <c r="F24" t="s">
        <v>7747</v>
      </c>
    </row>
    <row r="25" spans="1:6" x14ac:dyDescent="0.45">
      <c r="A25" t="s">
        <v>7537</v>
      </c>
      <c r="B25" t="s">
        <v>7709</v>
      </c>
      <c r="D25" t="s">
        <v>7647</v>
      </c>
      <c r="E25">
        <v>1</v>
      </c>
      <c r="F25" t="s">
        <v>7747</v>
      </c>
    </row>
    <row r="26" spans="1:6" x14ac:dyDescent="0.45">
      <c r="A26" t="s">
        <v>7537</v>
      </c>
      <c r="B26" t="s">
        <v>7710</v>
      </c>
      <c r="D26" t="s">
        <v>7648</v>
      </c>
      <c r="E26">
        <v>1</v>
      </c>
      <c r="F26" t="s">
        <v>7747</v>
      </c>
    </row>
    <row r="27" spans="1:6" x14ac:dyDescent="0.45">
      <c r="A27" t="s">
        <v>7537</v>
      </c>
      <c r="B27" t="s">
        <v>7711</v>
      </c>
      <c r="D27" t="s">
        <v>7649</v>
      </c>
      <c r="E27">
        <v>1</v>
      </c>
      <c r="F27" t="s">
        <v>7747</v>
      </c>
    </row>
    <row r="28" spans="1:6" x14ac:dyDescent="0.45">
      <c r="A28" t="s">
        <v>7537</v>
      </c>
      <c r="B28" t="s">
        <v>7712</v>
      </c>
      <c r="D28" t="s">
        <v>7650</v>
      </c>
      <c r="E28">
        <v>1</v>
      </c>
      <c r="F28" t="s">
        <v>7747</v>
      </c>
    </row>
    <row r="29" spans="1:6" x14ac:dyDescent="0.45">
      <c r="A29" t="s">
        <v>8762</v>
      </c>
    </row>
  </sheetData>
  <mergeCells count="1">
    <mergeCell ref="A1:I1"/>
  </mergeCells>
  <dataValidations count="2">
    <dataValidation type="list" allowBlank="1" showInputMessage="1" showErrorMessage="1" sqref="A5:A30" xr:uid="{22F24F6C-883D-4144-9F66-7308B32AD254}">
      <formula1>ddl_experiments</formula1>
    </dataValidation>
    <dataValidation type="list" allowBlank="1" showInputMessage="1" showErrorMessage="1" sqref="F5:F30"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D5:D30</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26" activePane="bottomLeft" state="frozen"/>
      <selection pane="bottomLeft" activeCell="A31" sqref="A31"/>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85" t="s">
        <v>6655</v>
      </c>
      <c r="B1" s="185"/>
      <c r="C1" s="185"/>
      <c r="D1" s="185"/>
      <c r="E1" s="185"/>
      <c r="F1" s="185"/>
      <c r="G1" s="185"/>
      <c r="H1" s="185"/>
    </row>
    <row r="2" spans="1:17" ht="28.5" customHeight="1" x14ac:dyDescent="0.45">
      <c r="A2" s="30"/>
      <c r="B2" s="30"/>
    </row>
    <row r="3" spans="1:17" ht="47.25" customHeight="1" x14ac:dyDescent="0.45">
      <c r="A3" s="15" t="s">
        <v>1923</v>
      </c>
      <c r="B3" s="15" t="s">
        <v>7741</v>
      </c>
      <c r="C3" s="15" t="s">
        <v>6680</v>
      </c>
      <c r="D3" s="15" t="s">
        <v>7694</v>
      </c>
      <c r="E3" s="15" t="s">
        <v>2049</v>
      </c>
      <c r="F3" s="15" t="s">
        <v>7014</v>
      </c>
      <c r="G3" s="15" t="s">
        <v>7080</v>
      </c>
      <c r="H3" s="15" t="s">
        <v>7017</v>
      </c>
      <c r="I3" s="15" t="s">
        <v>5286</v>
      </c>
      <c r="J3" s="15" t="s">
        <v>7111</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6400</v>
      </c>
      <c r="B5" s="128" t="s">
        <v>7721</v>
      </c>
      <c r="C5" s="127" t="s">
        <v>6681</v>
      </c>
      <c r="D5" s="128">
        <v>1</v>
      </c>
      <c r="E5" s="106">
        <v>7790.0000000000009</v>
      </c>
      <c r="F5" s="106"/>
      <c r="G5" s="106"/>
      <c r="H5" s="106"/>
      <c r="I5" s="106"/>
      <c r="J5" s="106"/>
    </row>
    <row r="6" spans="1:17" x14ac:dyDescent="0.45">
      <c r="A6" s="127" t="s">
        <v>6400</v>
      </c>
      <c r="B6" s="128" t="s">
        <v>7725</v>
      </c>
      <c r="C6" s="127" t="s">
        <v>6681</v>
      </c>
      <c r="D6" s="128">
        <v>2</v>
      </c>
      <c r="E6" s="106">
        <v>7467</v>
      </c>
      <c r="F6" s="106"/>
      <c r="G6" s="106"/>
      <c r="H6" s="106"/>
      <c r="I6" s="106"/>
      <c r="J6" s="106"/>
    </row>
    <row r="7" spans="1:17" x14ac:dyDescent="0.45">
      <c r="A7" s="127" t="s">
        <v>6400</v>
      </c>
      <c r="B7" s="128" t="s">
        <v>7729</v>
      </c>
      <c r="C7" s="127" t="s">
        <v>6681</v>
      </c>
      <c r="D7" s="128">
        <v>3</v>
      </c>
      <c r="E7" s="106">
        <v>7095</v>
      </c>
      <c r="F7" s="106"/>
      <c r="G7" s="106"/>
      <c r="H7" s="106"/>
      <c r="I7" s="106"/>
      <c r="J7" s="106"/>
    </row>
    <row r="8" spans="1:17" x14ac:dyDescent="0.45">
      <c r="A8" s="127" t="s">
        <v>6400</v>
      </c>
      <c r="B8" s="128" t="s">
        <v>7723</v>
      </c>
      <c r="C8" s="127" t="s">
        <v>6682</v>
      </c>
      <c r="D8" s="128">
        <v>1</v>
      </c>
      <c r="E8" s="106">
        <v>7123.9999999999991</v>
      </c>
      <c r="F8" s="106"/>
      <c r="G8" s="106"/>
      <c r="H8" s="106"/>
      <c r="I8" s="106"/>
      <c r="J8" s="106"/>
    </row>
    <row r="9" spans="1:17" x14ac:dyDescent="0.45">
      <c r="A9" s="127" t="s">
        <v>6400</v>
      </c>
      <c r="B9" s="128" t="s">
        <v>7727</v>
      </c>
      <c r="C9" s="127" t="s">
        <v>6682</v>
      </c>
      <c r="D9" s="128">
        <v>2</v>
      </c>
      <c r="E9" s="106">
        <v>7009.9999999999991</v>
      </c>
      <c r="F9" s="106"/>
      <c r="G9" s="106"/>
      <c r="H9" s="106"/>
      <c r="I9" s="106"/>
      <c r="J9" s="106"/>
    </row>
    <row r="10" spans="1:17" x14ac:dyDescent="0.45">
      <c r="A10" s="127" t="s">
        <v>6400</v>
      </c>
      <c r="B10" s="128" t="s">
        <v>7733</v>
      </c>
      <c r="C10" s="127" t="s">
        <v>6684</v>
      </c>
      <c r="D10" s="128">
        <v>1</v>
      </c>
      <c r="E10" s="106">
        <v>9400</v>
      </c>
      <c r="F10" s="106"/>
      <c r="G10" s="106"/>
      <c r="H10" s="106"/>
      <c r="I10" s="106"/>
      <c r="J10" s="106"/>
    </row>
    <row r="11" spans="1:17" x14ac:dyDescent="0.45">
      <c r="A11" s="127" t="s">
        <v>6400</v>
      </c>
      <c r="B11" s="128" t="s">
        <v>7737</v>
      </c>
      <c r="C11" s="127" t="s">
        <v>6684</v>
      </c>
      <c r="D11" s="128">
        <v>2</v>
      </c>
      <c r="E11" s="106">
        <v>9848</v>
      </c>
      <c r="F11" s="106"/>
      <c r="G11" s="106"/>
      <c r="H11" s="106"/>
      <c r="I11" s="106"/>
      <c r="J11" s="106"/>
    </row>
    <row r="12" spans="1:17" x14ac:dyDescent="0.45">
      <c r="A12" s="127" t="s">
        <v>6400</v>
      </c>
      <c r="B12" s="128" t="s">
        <v>7731</v>
      </c>
      <c r="C12" s="127" t="s">
        <v>6683</v>
      </c>
      <c r="D12" s="128">
        <v>1</v>
      </c>
      <c r="E12" s="106">
        <v>9429</v>
      </c>
      <c r="F12" s="106"/>
      <c r="G12" s="106"/>
      <c r="H12" s="106"/>
      <c r="I12" s="106"/>
      <c r="J12" s="106"/>
    </row>
    <row r="13" spans="1:17" x14ac:dyDescent="0.45">
      <c r="A13" s="127" t="s">
        <v>6400</v>
      </c>
      <c r="B13" s="128" t="s">
        <v>7735</v>
      </c>
      <c r="C13" s="127" t="s">
        <v>6683</v>
      </c>
      <c r="D13" s="128">
        <v>2</v>
      </c>
      <c r="E13" s="106">
        <v>9571</v>
      </c>
      <c r="F13" s="106"/>
      <c r="G13" s="106"/>
      <c r="H13" s="106"/>
      <c r="I13" s="106"/>
      <c r="J13" s="106"/>
    </row>
    <row r="14" spans="1:17" x14ac:dyDescent="0.45">
      <c r="A14" s="127" t="s">
        <v>6400</v>
      </c>
      <c r="B14" s="128" t="s">
        <v>7739</v>
      </c>
      <c r="C14" s="127" t="s">
        <v>6683</v>
      </c>
      <c r="D14" s="128">
        <v>3</v>
      </c>
      <c r="E14" s="106">
        <v>9400</v>
      </c>
      <c r="F14" s="106"/>
      <c r="G14" s="106"/>
      <c r="H14" s="106"/>
      <c r="I14" s="106"/>
      <c r="J14" s="106"/>
    </row>
    <row r="15" spans="1:17" x14ac:dyDescent="0.45">
      <c r="A15" s="127" t="s">
        <v>6881</v>
      </c>
      <c r="B15" s="128" t="s">
        <v>7698</v>
      </c>
      <c r="C15" s="127" t="s">
        <v>6927</v>
      </c>
      <c r="D15" s="128">
        <v>1</v>
      </c>
      <c r="E15" s="106"/>
      <c r="F15" s="106">
        <v>2820</v>
      </c>
      <c r="G15" s="106">
        <v>40.299999999999997</v>
      </c>
      <c r="H15" s="106">
        <v>7070</v>
      </c>
      <c r="I15" s="106">
        <v>39.9</v>
      </c>
      <c r="J15" s="106">
        <v>145</v>
      </c>
    </row>
    <row r="16" spans="1:17" x14ac:dyDescent="0.45">
      <c r="A16" s="127" t="s">
        <v>6881</v>
      </c>
      <c r="B16" s="128" t="s">
        <v>7699</v>
      </c>
      <c r="C16" s="127" t="s">
        <v>6928</v>
      </c>
      <c r="D16" s="128">
        <v>1</v>
      </c>
      <c r="E16" s="106"/>
      <c r="F16" s="106">
        <v>6440</v>
      </c>
      <c r="G16" s="106">
        <v>41.7</v>
      </c>
      <c r="H16" s="106">
        <v>15310</v>
      </c>
      <c r="I16" s="106">
        <v>42.1</v>
      </c>
      <c r="J16" s="106">
        <v>492</v>
      </c>
    </row>
    <row r="17" spans="1:10" x14ac:dyDescent="0.45">
      <c r="A17" s="127" t="s">
        <v>6881</v>
      </c>
      <c r="B17" s="128" t="s">
        <v>7700</v>
      </c>
      <c r="C17" s="127" t="s">
        <v>6929</v>
      </c>
      <c r="D17" s="128">
        <v>1</v>
      </c>
      <c r="E17" s="106"/>
      <c r="F17" s="106">
        <v>7200</v>
      </c>
      <c r="G17" s="106">
        <v>44.6</v>
      </c>
      <c r="H17" s="106">
        <v>16470</v>
      </c>
      <c r="I17" s="106">
        <v>43.7</v>
      </c>
      <c r="J17" s="106">
        <v>691</v>
      </c>
    </row>
    <row r="18" spans="1:10" x14ac:dyDescent="0.45">
      <c r="A18" s="127" t="s">
        <v>6881</v>
      </c>
      <c r="B18" s="128" t="s">
        <v>7701</v>
      </c>
      <c r="C18" s="127" t="s">
        <v>6930</v>
      </c>
      <c r="D18" s="128">
        <v>1</v>
      </c>
      <c r="E18" s="106"/>
      <c r="F18" s="106">
        <v>8430</v>
      </c>
      <c r="G18" s="106">
        <v>44.1</v>
      </c>
      <c r="H18" s="106">
        <v>19680</v>
      </c>
      <c r="I18" s="106">
        <v>42.8</v>
      </c>
      <c r="J18" s="106">
        <v>977</v>
      </c>
    </row>
    <row r="19" spans="1:10" x14ac:dyDescent="0.45">
      <c r="A19" s="127" t="s">
        <v>6881</v>
      </c>
      <c r="B19" s="128" t="s">
        <v>7702</v>
      </c>
      <c r="C19" s="127" t="s">
        <v>6931</v>
      </c>
      <c r="D19" s="128">
        <v>1</v>
      </c>
      <c r="E19" s="106"/>
      <c r="F19" s="106">
        <v>8340</v>
      </c>
      <c r="G19" s="106">
        <v>42.3</v>
      </c>
      <c r="H19" s="106">
        <v>20240</v>
      </c>
      <c r="I19" s="106">
        <v>41.2</v>
      </c>
      <c r="J19" s="106">
        <v>929</v>
      </c>
    </row>
    <row r="20" spans="1:10" x14ac:dyDescent="0.45">
      <c r="A20" s="127" t="s">
        <v>6881</v>
      </c>
      <c r="B20" s="128" t="s">
        <v>7703</v>
      </c>
      <c r="C20" s="127" t="s">
        <v>6932</v>
      </c>
      <c r="D20" s="128">
        <v>1</v>
      </c>
      <c r="E20" s="106"/>
      <c r="F20" s="106">
        <v>8480</v>
      </c>
      <c r="G20" s="106">
        <v>41</v>
      </c>
      <c r="H20" s="106">
        <v>21810</v>
      </c>
      <c r="I20" s="106">
        <v>38.9</v>
      </c>
      <c r="J20" s="106">
        <v>1232</v>
      </c>
    </row>
    <row r="21" spans="1:10" x14ac:dyDescent="0.45">
      <c r="A21" s="127" t="s">
        <v>6881</v>
      </c>
      <c r="B21" s="128" t="s">
        <v>7704</v>
      </c>
      <c r="C21" s="127" t="s">
        <v>6933</v>
      </c>
      <c r="D21" s="128">
        <v>1</v>
      </c>
      <c r="E21" s="106"/>
      <c r="F21" s="106">
        <v>8900</v>
      </c>
      <c r="G21" s="106">
        <v>39</v>
      </c>
      <c r="H21" s="106">
        <v>23760</v>
      </c>
      <c r="I21" s="106">
        <v>37.5</v>
      </c>
      <c r="J21" s="106">
        <v>1780</v>
      </c>
    </row>
    <row r="22" spans="1:10" x14ac:dyDescent="0.45">
      <c r="A22" s="127" t="s">
        <v>7537</v>
      </c>
      <c r="B22" s="128" t="s">
        <v>7705</v>
      </c>
      <c r="C22" s="127" t="s">
        <v>7644</v>
      </c>
      <c r="D22" s="128">
        <v>1</v>
      </c>
      <c r="E22" s="106"/>
      <c r="F22" s="106">
        <v>4580</v>
      </c>
      <c r="G22" s="106"/>
      <c r="H22" s="106">
        <v>10800</v>
      </c>
      <c r="I22" s="106">
        <v>39.1</v>
      </c>
      <c r="J22" s="106"/>
    </row>
    <row r="23" spans="1:10" x14ac:dyDescent="0.45">
      <c r="A23" s="127" t="s">
        <v>7537</v>
      </c>
      <c r="B23" s="128" t="s">
        <v>7707</v>
      </c>
      <c r="C23" s="127" t="s">
        <v>7645</v>
      </c>
      <c r="D23" s="128">
        <v>1</v>
      </c>
      <c r="E23" s="106"/>
      <c r="F23" s="106">
        <v>5810</v>
      </c>
      <c r="G23" s="106"/>
      <c r="H23" s="106">
        <v>14540</v>
      </c>
      <c r="I23" s="106">
        <v>37.6</v>
      </c>
      <c r="J23" s="106"/>
    </row>
    <row r="24" spans="1:10" x14ac:dyDescent="0.45">
      <c r="A24" s="127" t="s">
        <v>7537</v>
      </c>
      <c r="B24" s="128" t="s">
        <v>7708</v>
      </c>
      <c r="C24" s="127" t="s">
        <v>7646</v>
      </c>
      <c r="D24" s="128">
        <v>1</v>
      </c>
      <c r="E24" s="106"/>
      <c r="F24" s="106">
        <v>5570</v>
      </c>
      <c r="G24" s="106"/>
      <c r="H24" s="106">
        <v>14640</v>
      </c>
      <c r="I24" s="106">
        <v>41.2</v>
      </c>
      <c r="J24" s="106"/>
    </row>
    <row r="25" spans="1:10" x14ac:dyDescent="0.45">
      <c r="A25" s="127" t="s">
        <v>7537</v>
      </c>
      <c r="B25" s="128" t="s">
        <v>7709</v>
      </c>
      <c r="C25" s="127" t="s">
        <v>7647</v>
      </c>
      <c r="D25" s="128">
        <v>1</v>
      </c>
      <c r="E25" s="106"/>
      <c r="F25" s="106">
        <v>6570</v>
      </c>
      <c r="G25" s="106"/>
      <c r="H25" s="106">
        <v>16820</v>
      </c>
      <c r="I25" s="106">
        <v>40.299999999999997</v>
      </c>
      <c r="J25" s="106"/>
    </row>
    <row r="26" spans="1:10" x14ac:dyDescent="0.45">
      <c r="A26" s="127" t="s">
        <v>7537</v>
      </c>
      <c r="B26" s="128" t="s">
        <v>7710</v>
      </c>
      <c r="C26" s="127" t="s">
        <v>7648</v>
      </c>
      <c r="D26" s="128">
        <v>1</v>
      </c>
      <c r="E26" s="106"/>
      <c r="F26" s="106">
        <v>6810</v>
      </c>
      <c r="G26" s="106"/>
      <c r="H26" s="106">
        <v>16200</v>
      </c>
      <c r="I26" s="106">
        <v>45</v>
      </c>
      <c r="J26" s="106"/>
    </row>
    <row r="27" spans="1:10" x14ac:dyDescent="0.45">
      <c r="A27" s="127" t="s">
        <v>7537</v>
      </c>
      <c r="B27" s="128" t="s">
        <v>7711</v>
      </c>
      <c r="C27" s="127" t="s">
        <v>7649</v>
      </c>
      <c r="D27" s="128">
        <v>1</v>
      </c>
      <c r="E27" s="106"/>
      <c r="F27" s="106">
        <v>5770</v>
      </c>
      <c r="G27" s="106"/>
      <c r="H27" s="106">
        <v>14680</v>
      </c>
      <c r="I27" s="106">
        <v>47.5</v>
      </c>
      <c r="J27" s="106"/>
    </row>
    <row r="28" spans="1:10" x14ac:dyDescent="0.45">
      <c r="A28" s="127" t="s">
        <v>7537</v>
      </c>
      <c r="B28" s="128" t="s">
        <v>7712</v>
      </c>
      <c r="C28" s="127" t="s">
        <v>7650</v>
      </c>
      <c r="D28" s="128">
        <v>1</v>
      </c>
      <c r="E28" s="106"/>
      <c r="F28" s="106">
        <v>7590</v>
      </c>
      <c r="G28" s="106"/>
      <c r="H28" s="106">
        <v>16830</v>
      </c>
      <c r="I28" s="106">
        <v>48.3</v>
      </c>
      <c r="J28" s="106"/>
    </row>
    <row r="29" spans="1:10" x14ac:dyDescent="0.4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85" t="s">
        <v>6654</v>
      </c>
      <c r="B1" s="185"/>
      <c r="C1" s="185"/>
      <c r="D1" s="185"/>
      <c r="E1" s="185"/>
      <c r="F1" s="185"/>
      <c r="G1" s="185"/>
      <c r="H1" s="185"/>
      <c r="I1" s="185"/>
    </row>
    <row r="2" spans="1:20" ht="28.5" customHeight="1" x14ac:dyDescent="0.45">
      <c r="A2" s="30"/>
      <c r="B2" s="30"/>
    </row>
    <row r="3" spans="1:20" ht="32.25" customHeight="1" x14ac:dyDescent="0.45">
      <c r="A3" s="15" t="s">
        <v>1923</v>
      </c>
      <c r="B3" s="15" t="s">
        <v>7741</v>
      </c>
      <c r="C3" s="15" t="s">
        <v>6680</v>
      </c>
      <c r="D3" s="15" t="s">
        <v>7694</v>
      </c>
      <c r="E3" s="15" t="s">
        <v>2057</v>
      </c>
      <c r="F3" s="15" t="s">
        <v>2058</v>
      </c>
      <c r="G3" s="15" t="s">
        <v>2059</v>
      </c>
      <c r="H3" s="15" t="s">
        <v>3314</v>
      </c>
      <c r="I3" s="15" t="s">
        <v>6936</v>
      </c>
      <c r="J3" s="15" t="s">
        <v>6937</v>
      </c>
      <c r="K3" s="15" t="s">
        <v>6938</v>
      </c>
      <c r="L3" s="15" t="s">
        <v>6939</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5" t="s">
        <v>8761</v>
      </c>
      <c r="B5" s="118"/>
      <c r="C5" s="135" t="s">
        <v>6</v>
      </c>
      <c r="D5" s="118"/>
      <c r="E5" s="152"/>
      <c r="F5" s="152"/>
      <c r="G5" s="152"/>
      <c r="H5" s="152"/>
      <c r="I5" s="152"/>
      <c r="J5" s="152"/>
      <c r="K5" s="152"/>
      <c r="L5" s="152"/>
    </row>
    <row r="6" spans="1:20" x14ac:dyDescent="0.45">
      <c r="A6" s="135"/>
      <c r="B6" s="118"/>
      <c r="C6" s="135"/>
      <c r="D6" s="118"/>
      <c r="E6" s="152"/>
      <c r="F6" s="152"/>
      <c r="G6" s="152"/>
      <c r="H6" s="152"/>
      <c r="I6" s="152"/>
      <c r="J6" s="152"/>
      <c r="K6" s="152"/>
      <c r="L6" s="152"/>
    </row>
    <row r="7" spans="1:20" x14ac:dyDescent="0.4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85" t="s">
        <v>6853</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85" t="s">
        <v>6852</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85" t="s">
        <v>6854</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85" t="s">
        <v>6855</v>
      </c>
      <c r="B1" s="185"/>
      <c r="C1" s="185"/>
      <c r="D1" s="185"/>
      <c r="E1" s="185"/>
      <c r="F1" s="185"/>
      <c r="G1" s="185"/>
      <c r="H1" s="185"/>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6881</v>
      </c>
      <c r="B5" s="104" t="s">
        <v>7699</v>
      </c>
      <c r="C5" s="104" t="s">
        <v>6928</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113" activePane="bottomLeft" state="frozen"/>
      <selection pane="bottomLeft" activeCell="G4" sqref="G4"/>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8" ht="150" customHeight="1" x14ac:dyDescent="0.45">
      <c r="A1" s="185" t="s">
        <v>6864</v>
      </c>
      <c r="B1" s="185"/>
      <c r="C1" s="185"/>
      <c r="D1" s="185"/>
      <c r="E1" s="185"/>
      <c r="F1" s="185"/>
      <c r="G1" s="185"/>
      <c r="H1" s="185"/>
    </row>
    <row r="2" spans="1:18" ht="28.5" customHeight="1" x14ac:dyDescent="0.45">
      <c r="A2" s="92"/>
      <c r="B2" s="92"/>
    </row>
    <row r="3" spans="1:18" ht="49.5" customHeight="1" x14ac:dyDescent="0.45">
      <c r="A3" s="15" t="s">
        <v>1923</v>
      </c>
      <c r="B3" s="15" t="s">
        <v>7741</v>
      </c>
      <c r="C3" s="15" t="s">
        <v>6680</v>
      </c>
      <c r="D3" s="15" t="s">
        <v>7694</v>
      </c>
      <c r="E3" s="15" t="s">
        <v>6456</v>
      </c>
      <c r="F3" s="15" t="s">
        <v>3374</v>
      </c>
      <c r="G3" s="15" t="s">
        <v>7582</v>
      </c>
      <c r="H3" s="15"/>
      <c r="I3" s="15"/>
      <c r="J3" s="15"/>
      <c r="K3" s="15"/>
      <c r="L3" s="15"/>
      <c r="M3" s="15"/>
      <c r="N3" s="15"/>
      <c r="O3" s="15"/>
      <c r="P3" s="15"/>
    </row>
    <row r="4" spans="1:18" x14ac:dyDescent="0.4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45">
      <c r="A5" s="135" t="s">
        <v>6881</v>
      </c>
      <c r="B5" s="118" t="s">
        <v>7698</v>
      </c>
      <c r="C5" s="135" t="s">
        <v>6927</v>
      </c>
      <c r="D5" s="118">
        <v>1</v>
      </c>
      <c r="E5" s="153">
        <v>28175</v>
      </c>
      <c r="F5" s="117"/>
      <c r="G5" s="117">
        <v>8.8204999999999991</v>
      </c>
    </row>
    <row r="6" spans="1:18" x14ac:dyDescent="0.45">
      <c r="A6" s="135" t="s">
        <v>6881</v>
      </c>
      <c r="B6" s="118" t="s">
        <v>7698</v>
      </c>
      <c r="C6" s="135" t="s">
        <v>6927</v>
      </c>
      <c r="D6" s="118">
        <v>1</v>
      </c>
      <c r="E6" s="153">
        <v>28182</v>
      </c>
      <c r="F6" s="117"/>
      <c r="G6" s="117">
        <v>8.8204999999999991</v>
      </c>
    </row>
    <row r="7" spans="1:18" x14ac:dyDescent="0.45">
      <c r="A7" s="135" t="s">
        <v>6881</v>
      </c>
      <c r="B7" s="118" t="s">
        <v>7698</v>
      </c>
      <c r="C7" s="127" t="s">
        <v>6927</v>
      </c>
      <c r="D7" s="128">
        <v>1</v>
      </c>
      <c r="E7" s="24">
        <v>28193</v>
      </c>
      <c r="F7" s="106"/>
      <c r="G7" s="106">
        <v>12.370419999999999</v>
      </c>
    </row>
    <row r="8" spans="1:18" x14ac:dyDescent="0.45">
      <c r="A8" s="135" t="s">
        <v>6881</v>
      </c>
      <c r="B8" s="118" t="s">
        <v>7698</v>
      </c>
      <c r="C8" s="127" t="s">
        <v>6927</v>
      </c>
      <c r="D8" s="128">
        <v>1</v>
      </c>
      <c r="E8" s="24">
        <v>28207</v>
      </c>
      <c r="F8" s="106"/>
      <c r="G8" s="106">
        <v>23.020150000000001</v>
      </c>
    </row>
    <row r="9" spans="1:18" x14ac:dyDescent="0.45">
      <c r="A9" s="135" t="s">
        <v>6881</v>
      </c>
      <c r="B9" s="118" t="s">
        <v>7698</v>
      </c>
      <c r="C9" s="127" t="s">
        <v>6927</v>
      </c>
      <c r="D9" s="128">
        <v>1</v>
      </c>
      <c r="E9" s="24">
        <v>28215</v>
      </c>
      <c r="F9" s="106"/>
      <c r="G9" s="106">
        <v>30.119980000000002</v>
      </c>
    </row>
    <row r="10" spans="1:18" x14ac:dyDescent="0.45">
      <c r="A10" s="135" t="s">
        <v>6881</v>
      </c>
      <c r="B10" s="118" t="s">
        <v>7698</v>
      </c>
      <c r="C10" s="127" t="s">
        <v>6927</v>
      </c>
      <c r="D10" s="128">
        <v>1</v>
      </c>
      <c r="E10" s="24">
        <v>28229</v>
      </c>
      <c r="F10" s="106"/>
      <c r="G10" s="106">
        <v>50.912320000000001</v>
      </c>
    </row>
    <row r="11" spans="1:18" x14ac:dyDescent="0.45">
      <c r="A11" s="135" t="s">
        <v>6881</v>
      </c>
      <c r="B11" s="118" t="s">
        <v>7698</v>
      </c>
      <c r="C11" s="127" t="s">
        <v>6927</v>
      </c>
      <c r="D11" s="128">
        <v>1</v>
      </c>
      <c r="E11" s="24">
        <v>28243</v>
      </c>
      <c r="F11" s="106"/>
      <c r="G11" s="106">
        <v>78.804490000000001</v>
      </c>
    </row>
    <row r="12" spans="1:18" x14ac:dyDescent="0.45">
      <c r="A12" s="135" t="s">
        <v>6881</v>
      </c>
      <c r="B12" s="118" t="s">
        <v>7698</v>
      </c>
      <c r="C12" s="127" t="s">
        <v>6927</v>
      </c>
      <c r="D12" s="128">
        <v>1</v>
      </c>
      <c r="E12" s="24">
        <v>28256</v>
      </c>
      <c r="F12" s="106"/>
      <c r="G12" s="106">
        <v>116.83927</v>
      </c>
    </row>
    <row r="13" spans="1:18" x14ac:dyDescent="0.45">
      <c r="A13" s="135" t="s">
        <v>6881</v>
      </c>
      <c r="B13" s="118" t="s">
        <v>7698</v>
      </c>
      <c r="C13" s="127" t="s">
        <v>6927</v>
      </c>
      <c r="D13" s="128">
        <v>1</v>
      </c>
      <c r="E13" s="24">
        <v>28270</v>
      </c>
      <c r="F13" s="106"/>
      <c r="G13" s="106">
        <v>148.28135</v>
      </c>
    </row>
    <row r="14" spans="1:18" x14ac:dyDescent="0.45">
      <c r="A14" s="135" t="s">
        <v>6881</v>
      </c>
      <c r="B14" s="118" t="s">
        <v>7698</v>
      </c>
      <c r="C14" s="127" t="s">
        <v>6927</v>
      </c>
      <c r="D14" s="128">
        <v>1</v>
      </c>
      <c r="E14" s="24">
        <v>28287</v>
      </c>
      <c r="F14" s="106"/>
      <c r="G14" s="106">
        <v>123.93908999999999</v>
      </c>
    </row>
    <row r="15" spans="1:18" x14ac:dyDescent="0.45">
      <c r="A15" s="135" t="s">
        <v>6881</v>
      </c>
      <c r="B15" s="118" t="s">
        <v>7698</v>
      </c>
      <c r="C15" s="127" t="s">
        <v>6927</v>
      </c>
      <c r="D15" s="128">
        <v>1</v>
      </c>
      <c r="E15" s="24">
        <v>28300</v>
      </c>
      <c r="F15" s="106"/>
      <c r="G15" s="106">
        <v>123.93908999999999</v>
      </c>
    </row>
    <row r="16" spans="1:18" x14ac:dyDescent="0.45">
      <c r="A16" s="135" t="s">
        <v>6881</v>
      </c>
      <c r="B16" s="118" t="s">
        <v>7698</v>
      </c>
      <c r="C16" s="127" t="s">
        <v>6927</v>
      </c>
      <c r="D16" s="128">
        <v>1</v>
      </c>
      <c r="E16" s="24">
        <v>28336</v>
      </c>
      <c r="F16" s="106"/>
      <c r="G16" s="106">
        <v>123.93908999999999</v>
      </c>
    </row>
    <row r="17" spans="1:7" x14ac:dyDescent="0.45">
      <c r="A17" s="135" t="s">
        <v>6881</v>
      </c>
      <c r="B17" s="118" t="s">
        <v>7699</v>
      </c>
      <c r="C17" s="127" t="s">
        <v>6928</v>
      </c>
      <c r="D17" s="128">
        <v>1</v>
      </c>
      <c r="E17" s="153">
        <v>28175</v>
      </c>
      <c r="F17" s="106"/>
      <c r="G17" s="106">
        <v>47.362409999999997</v>
      </c>
    </row>
    <row r="18" spans="1:7" x14ac:dyDescent="0.45">
      <c r="A18" s="135" t="s">
        <v>6881</v>
      </c>
      <c r="B18" s="118" t="s">
        <v>7699</v>
      </c>
      <c r="C18" s="127" t="s">
        <v>6928</v>
      </c>
      <c r="D18" s="128">
        <v>1</v>
      </c>
      <c r="E18" s="153">
        <v>28182</v>
      </c>
      <c r="F18" s="106"/>
      <c r="G18" s="106">
        <v>61.054929999999999</v>
      </c>
    </row>
    <row r="19" spans="1:7" x14ac:dyDescent="0.45">
      <c r="A19" s="135" t="s">
        <v>6881</v>
      </c>
      <c r="B19" s="118" t="s">
        <v>7699</v>
      </c>
      <c r="C19" s="127" t="s">
        <v>6928</v>
      </c>
      <c r="D19" s="128">
        <v>1</v>
      </c>
      <c r="E19" s="24">
        <v>28193</v>
      </c>
      <c r="F19" s="106"/>
      <c r="G19" s="106">
        <v>85.397180000000006</v>
      </c>
    </row>
    <row r="20" spans="1:7" x14ac:dyDescent="0.45">
      <c r="A20" s="135" t="s">
        <v>6881</v>
      </c>
      <c r="B20" s="118" t="s">
        <v>7699</v>
      </c>
      <c r="C20" s="127" t="s">
        <v>6928</v>
      </c>
      <c r="D20" s="128">
        <v>1</v>
      </c>
      <c r="E20" s="24">
        <v>28207</v>
      </c>
      <c r="F20" s="106"/>
      <c r="G20" s="106">
        <v>127.489</v>
      </c>
    </row>
    <row r="21" spans="1:7" x14ac:dyDescent="0.45">
      <c r="A21" s="135" t="s">
        <v>6881</v>
      </c>
      <c r="B21" s="118" t="s">
        <v>7699</v>
      </c>
      <c r="C21" s="127" t="s">
        <v>6928</v>
      </c>
      <c r="D21" s="128">
        <v>1</v>
      </c>
      <c r="E21" s="24">
        <v>28215</v>
      </c>
      <c r="F21" s="106"/>
      <c r="G21" s="106">
        <v>189.86602999999999</v>
      </c>
    </row>
    <row r="22" spans="1:7" x14ac:dyDescent="0.45">
      <c r="A22" s="135" t="s">
        <v>6881</v>
      </c>
      <c r="B22" s="118" t="s">
        <v>7699</v>
      </c>
      <c r="C22" s="127" t="s">
        <v>6928</v>
      </c>
      <c r="D22" s="128">
        <v>1</v>
      </c>
      <c r="E22" s="24">
        <v>28229</v>
      </c>
      <c r="F22" s="106"/>
      <c r="G22" s="106">
        <v>245.65037000000001</v>
      </c>
    </row>
    <row r="23" spans="1:7" x14ac:dyDescent="0.45">
      <c r="A23" s="135" t="s">
        <v>6881</v>
      </c>
      <c r="B23" s="118" t="s">
        <v>7699</v>
      </c>
      <c r="C23" s="127" t="s">
        <v>6928</v>
      </c>
      <c r="D23" s="128">
        <v>1</v>
      </c>
      <c r="E23" s="24">
        <v>28243</v>
      </c>
      <c r="F23" s="106"/>
      <c r="G23" s="106">
        <v>350.11921999999998</v>
      </c>
    </row>
    <row r="24" spans="1:7" x14ac:dyDescent="0.45">
      <c r="A24" s="135" t="s">
        <v>6881</v>
      </c>
      <c r="B24" s="118" t="s">
        <v>7699</v>
      </c>
      <c r="C24" s="127" t="s">
        <v>6928</v>
      </c>
      <c r="D24" s="128">
        <v>1</v>
      </c>
      <c r="E24" s="24">
        <v>28256</v>
      </c>
      <c r="F24" s="106"/>
      <c r="G24" s="106">
        <v>454.58807000000002</v>
      </c>
    </row>
    <row r="25" spans="1:7" x14ac:dyDescent="0.45">
      <c r="A25" s="135" t="s">
        <v>6881</v>
      </c>
      <c r="B25" s="118" t="s">
        <v>7699</v>
      </c>
      <c r="C25" s="127" t="s">
        <v>6928</v>
      </c>
      <c r="D25" s="128">
        <v>1</v>
      </c>
      <c r="E25" s="24">
        <v>28270</v>
      </c>
      <c r="F25" s="106"/>
      <c r="G25" s="106">
        <v>444.44546000000003</v>
      </c>
    </row>
    <row r="26" spans="1:7" x14ac:dyDescent="0.45">
      <c r="A26" s="135" t="s">
        <v>6881</v>
      </c>
      <c r="B26" s="118" t="s">
        <v>7699</v>
      </c>
      <c r="C26" s="127" t="s">
        <v>6928</v>
      </c>
      <c r="D26" s="128">
        <v>1</v>
      </c>
      <c r="E26" s="24">
        <v>28287</v>
      </c>
      <c r="F26" s="106"/>
      <c r="G26" s="106">
        <v>291.2921</v>
      </c>
    </row>
    <row r="27" spans="1:7" x14ac:dyDescent="0.45">
      <c r="A27" s="135" t="s">
        <v>6881</v>
      </c>
      <c r="B27" s="118" t="s">
        <v>7699</v>
      </c>
      <c r="C27" s="127" t="s">
        <v>6928</v>
      </c>
      <c r="D27" s="128">
        <v>1</v>
      </c>
      <c r="E27" s="24">
        <v>28300</v>
      </c>
      <c r="F27" s="106"/>
      <c r="G27" s="106">
        <v>273.54253999999997</v>
      </c>
    </row>
    <row r="28" spans="1:7" x14ac:dyDescent="0.45">
      <c r="A28" s="135" t="s">
        <v>6881</v>
      </c>
      <c r="B28" s="118" t="s">
        <v>7699</v>
      </c>
      <c r="C28" s="127" t="s">
        <v>6928</v>
      </c>
      <c r="D28" s="128">
        <v>1</v>
      </c>
      <c r="E28" s="24">
        <v>28336</v>
      </c>
      <c r="F28" s="106"/>
      <c r="G28" s="106">
        <v>273.54253999999997</v>
      </c>
    </row>
    <row r="29" spans="1:7" x14ac:dyDescent="0.45">
      <c r="A29" s="135" t="s">
        <v>6881</v>
      </c>
      <c r="B29" s="118" t="s">
        <v>7700</v>
      </c>
      <c r="C29" s="127" t="s">
        <v>6929</v>
      </c>
      <c r="D29" s="128">
        <v>1</v>
      </c>
      <c r="E29" s="153">
        <v>28175</v>
      </c>
      <c r="F29" s="106"/>
      <c r="G29" s="106">
        <v>103.14675</v>
      </c>
    </row>
    <row r="30" spans="1:7" x14ac:dyDescent="0.45">
      <c r="A30" s="135" t="s">
        <v>6881</v>
      </c>
      <c r="B30" s="118" t="s">
        <v>7700</v>
      </c>
      <c r="C30" s="127" t="s">
        <v>6929</v>
      </c>
      <c r="D30" s="128">
        <v>1</v>
      </c>
      <c r="E30" s="153">
        <v>28182</v>
      </c>
      <c r="F30" s="106"/>
      <c r="G30" s="106">
        <v>141.18152000000001</v>
      </c>
    </row>
    <row r="31" spans="1:7" x14ac:dyDescent="0.45">
      <c r="A31" s="135" t="s">
        <v>6881</v>
      </c>
      <c r="B31" s="118" t="s">
        <v>7700</v>
      </c>
      <c r="C31" s="127" t="s">
        <v>6929</v>
      </c>
      <c r="D31" s="128">
        <v>1</v>
      </c>
      <c r="E31" s="24">
        <v>28193</v>
      </c>
      <c r="F31" s="106"/>
      <c r="G31" s="106">
        <v>172.62360000000001</v>
      </c>
    </row>
    <row r="32" spans="1:7" x14ac:dyDescent="0.45">
      <c r="A32" s="135" t="s">
        <v>6881</v>
      </c>
      <c r="B32" s="118" t="s">
        <v>7700</v>
      </c>
      <c r="C32" s="127" t="s">
        <v>6929</v>
      </c>
      <c r="D32" s="128">
        <v>1</v>
      </c>
      <c r="E32" s="24">
        <v>28207</v>
      </c>
      <c r="F32" s="106"/>
      <c r="G32" s="106">
        <v>224.85803000000001</v>
      </c>
    </row>
    <row r="33" spans="1:7" x14ac:dyDescent="0.45">
      <c r="A33" s="135" t="s">
        <v>6881</v>
      </c>
      <c r="B33" s="118" t="s">
        <v>7700</v>
      </c>
      <c r="C33" s="127" t="s">
        <v>6929</v>
      </c>
      <c r="D33" s="128">
        <v>1</v>
      </c>
      <c r="E33" s="24">
        <v>28215</v>
      </c>
      <c r="F33" s="106"/>
      <c r="G33" s="106">
        <v>304.98462000000001</v>
      </c>
    </row>
    <row r="34" spans="1:7" x14ac:dyDescent="0.45">
      <c r="A34" s="135" t="s">
        <v>6881</v>
      </c>
      <c r="B34" s="118" t="s">
        <v>7700</v>
      </c>
      <c r="C34" s="127" t="s">
        <v>6929</v>
      </c>
      <c r="D34" s="128">
        <v>1</v>
      </c>
      <c r="E34" s="24">
        <v>28229</v>
      </c>
      <c r="F34" s="106"/>
      <c r="G34" s="106">
        <v>444.44546000000003</v>
      </c>
    </row>
    <row r="35" spans="1:7" x14ac:dyDescent="0.45">
      <c r="A35" s="135" t="s">
        <v>6881</v>
      </c>
      <c r="B35" s="118" t="s">
        <v>7700</v>
      </c>
      <c r="C35" s="127" t="s">
        <v>6929</v>
      </c>
      <c r="D35" s="128">
        <v>1</v>
      </c>
      <c r="E35" s="24">
        <v>28243</v>
      </c>
      <c r="F35" s="106"/>
      <c r="G35" s="106">
        <v>663.52576999999997</v>
      </c>
    </row>
    <row r="36" spans="1:7" x14ac:dyDescent="0.45">
      <c r="A36" s="135" t="s">
        <v>6881</v>
      </c>
      <c r="B36" s="118" t="s">
        <v>7700</v>
      </c>
      <c r="C36" s="127" t="s">
        <v>6929</v>
      </c>
      <c r="D36" s="128">
        <v>1</v>
      </c>
      <c r="E36" s="24">
        <v>28256</v>
      </c>
      <c r="F36" s="106"/>
      <c r="G36" s="106">
        <v>694.96785</v>
      </c>
    </row>
    <row r="37" spans="1:7" x14ac:dyDescent="0.45">
      <c r="A37" s="135" t="s">
        <v>6881</v>
      </c>
      <c r="B37" s="118" t="s">
        <v>7700</v>
      </c>
      <c r="C37" s="127" t="s">
        <v>6929</v>
      </c>
      <c r="D37" s="128">
        <v>1</v>
      </c>
      <c r="E37" s="24">
        <v>28270</v>
      </c>
      <c r="F37" s="106"/>
      <c r="G37" s="106">
        <v>586.94908999999996</v>
      </c>
    </row>
    <row r="38" spans="1:7" x14ac:dyDescent="0.45">
      <c r="A38" s="135" t="s">
        <v>6881</v>
      </c>
      <c r="B38" s="118" t="s">
        <v>7700</v>
      </c>
      <c r="C38" s="127" t="s">
        <v>6929</v>
      </c>
      <c r="D38" s="128">
        <v>1</v>
      </c>
      <c r="E38" s="24">
        <v>28287</v>
      </c>
      <c r="F38" s="106"/>
      <c r="G38" s="106">
        <v>367.86878000000002</v>
      </c>
    </row>
    <row r="39" spans="1:7" x14ac:dyDescent="0.45">
      <c r="A39" s="135" t="s">
        <v>6881</v>
      </c>
      <c r="B39" s="118" t="s">
        <v>7700</v>
      </c>
      <c r="C39" s="127" t="s">
        <v>6929</v>
      </c>
      <c r="D39" s="128">
        <v>1</v>
      </c>
      <c r="E39" s="24">
        <v>28300</v>
      </c>
      <c r="F39" s="106"/>
      <c r="G39" s="106">
        <v>336.42669999999998</v>
      </c>
    </row>
    <row r="40" spans="1:7" x14ac:dyDescent="0.45">
      <c r="A40" s="135" t="s">
        <v>6881</v>
      </c>
      <c r="B40" s="118" t="s">
        <v>7700</v>
      </c>
      <c r="C40" s="127" t="s">
        <v>6929</v>
      </c>
      <c r="D40" s="128">
        <v>1</v>
      </c>
      <c r="E40" s="24">
        <v>28336</v>
      </c>
      <c r="F40" s="106"/>
      <c r="G40" s="106">
        <v>332.87679000000003</v>
      </c>
    </row>
    <row r="41" spans="1:7" x14ac:dyDescent="0.45">
      <c r="A41" s="135" t="s">
        <v>6881</v>
      </c>
      <c r="B41" s="118" t="s">
        <v>7701</v>
      </c>
      <c r="C41" s="127" t="s">
        <v>6930</v>
      </c>
      <c r="D41" s="128">
        <v>1</v>
      </c>
      <c r="E41" s="153">
        <v>28175</v>
      </c>
      <c r="F41" s="106"/>
      <c r="G41" s="106">
        <v>207.6156</v>
      </c>
    </row>
    <row r="42" spans="1:7" x14ac:dyDescent="0.45">
      <c r="A42" s="135" t="s">
        <v>6881</v>
      </c>
      <c r="B42" s="118" t="s">
        <v>7701</v>
      </c>
      <c r="C42" s="127" t="s">
        <v>6930</v>
      </c>
      <c r="D42" s="128">
        <v>1</v>
      </c>
      <c r="E42" s="153">
        <v>28182</v>
      </c>
      <c r="F42" s="106"/>
      <c r="G42" s="106">
        <v>297.88479999999998</v>
      </c>
    </row>
    <row r="43" spans="1:7" x14ac:dyDescent="0.45">
      <c r="A43" s="135" t="s">
        <v>6881</v>
      </c>
      <c r="B43" s="118" t="s">
        <v>7701</v>
      </c>
      <c r="C43" s="127" t="s">
        <v>6930</v>
      </c>
      <c r="D43" s="128">
        <v>1</v>
      </c>
      <c r="E43" s="24">
        <v>28193</v>
      </c>
      <c r="F43" s="106"/>
      <c r="G43" s="106">
        <v>329.32688000000002</v>
      </c>
    </row>
    <row r="44" spans="1:7" x14ac:dyDescent="0.45">
      <c r="A44" s="135" t="s">
        <v>6881</v>
      </c>
      <c r="B44" s="118" t="s">
        <v>7701</v>
      </c>
      <c r="C44" s="127" t="s">
        <v>6930</v>
      </c>
      <c r="D44" s="128">
        <v>1</v>
      </c>
      <c r="E44" s="24">
        <v>28207</v>
      </c>
      <c r="F44" s="106"/>
      <c r="G44" s="106">
        <v>423.14598999999998</v>
      </c>
    </row>
    <row r="45" spans="1:7" x14ac:dyDescent="0.45">
      <c r="A45" s="135" t="s">
        <v>6881</v>
      </c>
      <c r="B45" s="118" t="s">
        <v>7701</v>
      </c>
      <c r="C45" s="127" t="s">
        <v>6930</v>
      </c>
      <c r="D45" s="128">
        <v>1</v>
      </c>
      <c r="E45" s="24">
        <v>28215</v>
      </c>
      <c r="F45" s="106"/>
      <c r="G45" s="106">
        <v>531.16475000000003</v>
      </c>
    </row>
    <row r="46" spans="1:7" x14ac:dyDescent="0.45">
      <c r="A46" s="135" t="s">
        <v>6881</v>
      </c>
      <c r="B46" s="118" t="s">
        <v>7701</v>
      </c>
      <c r="C46" s="127" t="s">
        <v>6930</v>
      </c>
      <c r="D46" s="128">
        <v>1</v>
      </c>
      <c r="E46" s="24">
        <v>28229</v>
      </c>
      <c r="F46" s="106"/>
      <c r="G46" s="106">
        <v>802.98661000000004</v>
      </c>
    </row>
    <row r="47" spans="1:7" x14ac:dyDescent="0.45">
      <c r="A47" s="135" t="s">
        <v>6881</v>
      </c>
      <c r="B47" s="118" t="s">
        <v>7701</v>
      </c>
      <c r="C47" s="127" t="s">
        <v>6930</v>
      </c>
      <c r="D47" s="128">
        <v>1</v>
      </c>
      <c r="E47" s="24">
        <v>28243</v>
      </c>
      <c r="F47" s="106"/>
      <c r="G47" s="106">
        <v>900.35563999999999</v>
      </c>
    </row>
    <row r="48" spans="1:7" x14ac:dyDescent="0.45">
      <c r="A48" s="135" t="s">
        <v>6881</v>
      </c>
      <c r="B48" s="118" t="s">
        <v>7701</v>
      </c>
      <c r="C48" s="127" t="s">
        <v>6930</v>
      </c>
      <c r="D48" s="128">
        <v>1</v>
      </c>
      <c r="E48" s="24">
        <v>28256</v>
      </c>
      <c r="F48" s="106"/>
      <c r="G48" s="106">
        <v>881.08469000000002</v>
      </c>
    </row>
    <row r="49" spans="1:7" x14ac:dyDescent="0.45">
      <c r="A49" s="135" t="s">
        <v>6881</v>
      </c>
      <c r="B49" s="118" t="s">
        <v>7701</v>
      </c>
      <c r="C49" s="127" t="s">
        <v>6930</v>
      </c>
      <c r="D49" s="128">
        <v>1</v>
      </c>
      <c r="E49" s="24">
        <v>28270</v>
      </c>
      <c r="F49" s="106"/>
      <c r="G49" s="106">
        <v>704.60333000000003</v>
      </c>
    </row>
    <row r="50" spans="1:7" x14ac:dyDescent="0.45">
      <c r="A50" s="135" t="s">
        <v>6881</v>
      </c>
      <c r="B50" s="118" t="s">
        <v>7701</v>
      </c>
      <c r="C50" s="127" t="s">
        <v>6930</v>
      </c>
      <c r="D50" s="128">
        <v>1</v>
      </c>
      <c r="E50" s="24">
        <v>28287</v>
      </c>
      <c r="F50" s="106"/>
      <c r="G50" s="106">
        <v>457.12371999999999</v>
      </c>
    </row>
    <row r="51" spans="1:7" x14ac:dyDescent="0.45">
      <c r="A51" s="135" t="s">
        <v>6881</v>
      </c>
      <c r="B51" s="118" t="s">
        <v>7701</v>
      </c>
      <c r="C51" s="127" t="s">
        <v>6930</v>
      </c>
      <c r="D51" s="128">
        <v>1</v>
      </c>
      <c r="E51" s="24">
        <v>28300</v>
      </c>
      <c r="F51" s="106"/>
      <c r="G51" s="106">
        <v>440.38842</v>
      </c>
    </row>
    <row r="52" spans="1:7" x14ac:dyDescent="0.45">
      <c r="A52" s="135" t="s">
        <v>6881</v>
      </c>
      <c r="B52" s="118" t="s">
        <v>7701</v>
      </c>
      <c r="C52" s="127" t="s">
        <v>6930</v>
      </c>
      <c r="D52" s="128">
        <v>1</v>
      </c>
      <c r="E52" s="24">
        <v>28336</v>
      </c>
      <c r="F52" s="106"/>
      <c r="G52" s="106">
        <v>426.18876999999998</v>
      </c>
    </row>
    <row r="53" spans="1:7" x14ac:dyDescent="0.45">
      <c r="A53" s="135" t="s">
        <v>6881</v>
      </c>
      <c r="B53" s="118" t="s">
        <v>7702</v>
      </c>
      <c r="C53" s="127" t="s">
        <v>6931</v>
      </c>
      <c r="D53" s="128">
        <v>1</v>
      </c>
      <c r="E53" s="153">
        <v>28175</v>
      </c>
      <c r="F53" s="106"/>
      <c r="G53" s="106">
        <v>401.33938999999998</v>
      </c>
    </row>
    <row r="54" spans="1:7" x14ac:dyDescent="0.45">
      <c r="A54" s="135" t="s">
        <v>6881</v>
      </c>
      <c r="B54" s="118" t="s">
        <v>7702</v>
      </c>
      <c r="C54" s="127" t="s">
        <v>6931</v>
      </c>
      <c r="D54" s="128">
        <v>1</v>
      </c>
      <c r="E54" s="153">
        <v>28182</v>
      </c>
      <c r="F54" s="106"/>
      <c r="G54" s="106">
        <v>547.90004999999996</v>
      </c>
    </row>
    <row r="55" spans="1:7" x14ac:dyDescent="0.45">
      <c r="A55" s="135" t="s">
        <v>6881</v>
      </c>
      <c r="B55" s="118" t="s">
        <v>7702</v>
      </c>
      <c r="C55" s="127" t="s">
        <v>6931</v>
      </c>
      <c r="D55" s="128">
        <v>1</v>
      </c>
      <c r="E55" s="24">
        <v>28193</v>
      </c>
      <c r="F55" s="106"/>
      <c r="G55" s="106">
        <v>655.91881999999998</v>
      </c>
    </row>
    <row r="56" spans="1:7" x14ac:dyDescent="0.45">
      <c r="A56" s="135" t="s">
        <v>6881</v>
      </c>
      <c r="B56" s="118" t="s">
        <v>7702</v>
      </c>
      <c r="C56" s="127" t="s">
        <v>6931</v>
      </c>
      <c r="D56" s="128">
        <v>1</v>
      </c>
      <c r="E56" s="24">
        <v>28207</v>
      </c>
      <c r="F56" s="106"/>
      <c r="G56" s="106">
        <v>708.15323999999998</v>
      </c>
    </row>
    <row r="57" spans="1:7" x14ac:dyDescent="0.45">
      <c r="A57" s="135" t="s">
        <v>6881</v>
      </c>
      <c r="B57" s="118" t="s">
        <v>7702</v>
      </c>
      <c r="C57" s="127" t="s">
        <v>6931</v>
      </c>
      <c r="D57" s="128">
        <v>1</v>
      </c>
      <c r="E57" s="24">
        <v>28215</v>
      </c>
      <c r="F57" s="106"/>
      <c r="G57" s="106">
        <v>796.90105000000005</v>
      </c>
    </row>
    <row r="58" spans="1:7" x14ac:dyDescent="0.45">
      <c r="A58" s="135" t="s">
        <v>6881</v>
      </c>
      <c r="B58" s="118" t="s">
        <v>7702</v>
      </c>
      <c r="C58" s="127" t="s">
        <v>6931</v>
      </c>
      <c r="D58" s="128">
        <v>1</v>
      </c>
      <c r="E58" s="24">
        <v>28229</v>
      </c>
      <c r="F58" s="106"/>
      <c r="G58" s="106">
        <v>921.14797999999996</v>
      </c>
    </row>
    <row r="59" spans="1:7" x14ac:dyDescent="0.45">
      <c r="A59" s="135" t="s">
        <v>6881</v>
      </c>
      <c r="B59" s="118" t="s">
        <v>7702</v>
      </c>
      <c r="C59" s="127" t="s">
        <v>6931</v>
      </c>
      <c r="D59" s="128">
        <v>1</v>
      </c>
      <c r="E59" s="24">
        <v>28243</v>
      </c>
      <c r="F59" s="106"/>
      <c r="G59" s="106">
        <v>918.61233000000004</v>
      </c>
    </row>
    <row r="60" spans="1:7" x14ac:dyDescent="0.45">
      <c r="A60" s="135" t="s">
        <v>6881</v>
      </c>
      <c r="B60" s="118" t="s">
        <v>7702</v>
      </c>
      <c r="C60" s="127" t="s">
        <v>6931</v>
      </c>
      <c r="D60" s="128">
        <v>1</v>
      </c>
      <c r="E60" s="24">
        <v>28256</v>
      </c>
      <c r="F60" s="106"/>
      <c r="G60" s="106">
        <v>863.33511999999996</v>
      </c>
    </row>
    <row r="61" spans="1:7" x14ac:dyDescent="0.45">
      <c r="A61" s="135" t="s">
        <v>6881</v>
      </c>
      <c r="B61" s="118" t="s">
        <v>7702</v>
      </c>
      <c r="C61" s="127" t="s">
        <v>6931</v>
      </c>
      <c r="D61" s="128">
        <v>1</v>
      </c>
      <c r="E61" s="24">
        <v>28270</v>
      </c>
      <c r="F61" s="106"/>
      <c r="G61" s="106">
        <v>641.71916999999996</v>
      </c>
    </row>
    <row r="62" spans="1:7" x14ac:dyDescent="0.45">
      <c r="A62" s="135" t="s">
        <v>6881</v>
      </c>
      <c r="B62" s="118" t="s">
        <v>7702</v>
      </c>
      <c r="C62" s="127" t="s">
        <v>6931</v>
      </c>
      <c r="D62" s="128">
        <v>1</v>
      </c>
      <c r="E62" s="24">
        <v>28287</v>
      </c>
      <c r="F62" s="106"/>
      <c r="G62" s="106">
        <v>559.05691999999999</v>
      </c>
    </row>
    <row r="63" spans="1:7" x14ac:dyDescent="0.45">
      <c r="A63" s="135" t="s">
        <v>6881</v>
      </c>
      <c r="B63" s="118" t="s">
        <v>7702</v>
      </c>
      <c r="C63" s="127" t="s">
        <v>6931</v>
      </c>
      <c r="D63" s="128">
        <v>1</v>
      </c>
      <c r="E63" s="24">
        <v>28300</v>
      </c>
      <c r="F63" s="106"/>
      <c r="G63" s="106">
        <v>517.47222999999997</v>
      </c>
    </row>
    <row r="64" spans="1:7" x14ac:dyDescent="0.45">
      <c r="A64" s="135" t="s">
        <v>6881</v>
      </c>
      <c r="B64" s="118" t="s">
        <v>7702</v>
      </c>
      <c r="C64" s="127" t="s">
        <v>6931</v>
      </c>
      <c r="D64" s="128">
        <v>1</v>
      </c>
      <c r="E64" s="24">
        <v>28336</v>
      </c>
      <c r="F64" s="106"/>
      <c r="G64" s="106">
        <v>509.35815000000002</v>
      </c>
    </row>
    <row r="65" spans="1:7" x14ac:dyDescent="0.45">
      <c r="A65" s="135" t="s">
        <v>6881</v>
      </c>
      <c r="B65" s="118" t="s">
        <v>7703</v>
      </c>
      <c r="C65" s="127" t="s">
        <v>6932</v>
      </c>
      <c r="D65" s="128">
        <v>1</v>
      </c>
      <c r="E65" s="153">
        <v>28175</v>
      </c>
      <c r="F65" s="106"/>
      <c r="G65" s="106">
        <v>788.27982999999995</v>
      </c>
    </row>
    <row r="66" spans="1:7" x14ac:dyDescent="0.45">
      <c r="A66" s="135" t="s">
        <v>6881</v>
      </c>
      <c r="B66" s="118" t="s">
        <v>7703</v>
      </c>
      <c r="C66" s="127" t="s">
        <v>6932</v>
      </c>
      <c r="D66" s="128">
        <v>1</v>
      </c>
      <c r="E66" s="153">
        <v>28182</v>
      </c>
      <c r="F66" s="106"/>
      <c r="G66" s="106">
        <v>1004.31736</v>
      </c>
    </row>
    <row r="67" spans="1:7" x14ac:dyDescent="0.45">
      <c r="A67" s="135" t="s">
        <v>6881</v>
      </c>
      <c r="B67" s="118" t="s">
        <v>7703</v>
      </c>
      <c r="C67" s="127" t="s">
        <v>6932</v>
      </c>
      <c r="D67" s="128">
        <v>1</v>
      </c>
      <c r="E67" s="24">
        <v>28193</v>
      </c>
      <c r="F67" s="106"/>
      <c r="G67" s="106">
        <v>1054.01613</v>
      </c>
    </row>
    <row r="68" spans="1:7" x14ac:dyDescent="0.45">
      <c r="A68" s="135" t="s">
        <v>6881</v>
      </c>
      <c r="B68" s="118" t="s">
        <v>7703</v>
      </c>
      <c r="C68" s="127" t="s">
        <v>6932</v>
      </c>
      <c r="D68" s="128">
        <v>1</v>
      </c>
      <c r="E68" s="24">
        <v>28207</v>
      </c>
      <c r="F68" s="106"/>
      <c r="G68" s="106">
        <v>1103.7149099999999</v>
      </c>
    </row>
    <row r="69" spans="1:7" x14ac:dyDescent="0.45">
      <c r="A69" s="135" t="s">
        <v>6881</v>
      </c>
      <c r="B69" s="118" t="s">
        <v>7703</v>
      </c>
      <c r="C69" s="127" t="s">
        <v>6932</v>
      </c>
      <c r="D69" s="128">
        <v>1</v>
      </c>
      <c r="E69" s="24">
        <v>28215</v>
      </c>
      <c r="F69" s="106"/>
      <c r="G69" s="106">
        <v>1103.7149099999999</v>
      </c>
    </row>
    <row r="70" spans="1:7" x14ac:dyDescent="0.45">
      <c r="A70" s="135" t="s">
        <v>6881</v>
      </c>
      <c r="B70" s="118" t="s">
        <v>7703</v>
      </c>
      <c r="C70" s="127" t="s">
        <v>6932</v>
      </c>
      <c r="D70" s="128">
        <v>1</v>
      </c>
      <c r="E70" s="24">
        <v>28229</v>
      </c>
      <c r="F70" s="106"/>
      <c r="G70" s="106">
        <v>1095.0936899999999</v>
      </c>
    </row>
    <row r="71" spans="1:7" x14ac:dyDescent="0.45">
      <c r="A71" s="135" t="s">
        <v>6881</v>
      </c>
      <c r="B71" s="118" t="s">
        <v>7703</v>
      </c>
      <c r="C71" s="127" t="s">
        <v>6932</v>
      </c>
      <c r="D71" s="128">
        <v>1</v>
      </c>
      <c r="E71" s="24">
        <v>28243</v>
      </c>
      <c r="F71" s="106"/>
      <c r="G71" s="106">
        <v>1106.25056</v>
      </c>
    </row>
    <row r="72" spans="1:7" x14ac:dyDescent="0.45">
      <c r="A72" s="135" t="s">
        <v>6881</v>
      </c>
      <c r="B72" s="118" t="s">
        <v>7703</v>
      </c>
      <c r="C72" s="127" t="s">
        <v>6932</v>
      </c>
      <c r="D72" s="128">
        <v>1</v>
      </c>
      <c r="E72" s="24">
        <v>28256</v>
      </c>
      <c r="F72" s="106"/>
      <c r="G72" s="106">
        <v>1006.85301</v>
      </c>
    </row>
    <row r="73" spans="1:7" x14ac:dyDescent="0.45">
      <c r="A73" s="135" t="s">
        <v>6881</v>
      </c>
      <c r="B73" s="118" t="s">
        <v>7703</v>
      </c>
      <c r="C73" s="127" t="s">
        <v>6932</v>
      </c>
      <c r="D73" s="128">
        <v>1</v>
      </c>
      <c r="E73" s="24">
        <v>28270</v>
      </c>
      <c r="F73" s="106"/>
      <c r="G73" s="106">
        <v>672.14698999999996</v>
      </c>
    </row>
    <row r="74" spans="1:7" x14ac:dyDescent="0.45">
      <c r="A74" s="135" t="s">
        <v>6881</v>
      </c>
      <c r="B74" s="118" t="s">
        <v>7703</v>
      </c>
      <c r="C74" s="127" t="s">
        <v>6932</v>
      </c>
      <c r="D74" s="128">
        <v>1</v>
      </c>
      <c r="E74" s="24">
        <v>28287</v>
      </c>
      <c r="F74" s="106"/>
      <c r="G74" s="106">
        <v>589.48473999999999</v>
      </c>
    </row>
    <row r="75" spans="1:7" x14ac:dyDescent="0.45">
      <c r="A75" s="135" t="s">
        <v>6881</v>
      </c>
      <c r="B75" s="118" t="s">
        <v>7703</v>
      </c>
      <c r="C75" s="127" t="s">
        <v>6932</v>
      </c>
      <c r="D75" s="128">
        <v>1</v>
      </c>
      <c r="E75" s="24">
        <v>28300</v>
      </c>
      <c r="F75" s="106"/>
      <c r="G75" s="106">
        <v>559.05691999999999</v>
      </c>
    </row>
    <row r="76" spans="1:7" x14ac:dyDescent="0.45">
      <c r="A76" s="135" t="s">
        <v>6881</v>
      </c>
      <c r="B76" s="118" t="s">
        <v>7703</v>
      </c>
      <c r="C76" s="127" t="s">
        <v>6932</v>
      </c>
      <c r="D76" s="128">
        <v>1</v>
      </c>
      <c r="E76" s="24">
        <v>28336</v>
      </c>
      <c r="F76" s="106"/>
      <c r="G76" s="106">
        <v>542.32162000000005</v>
      </c>
    </row>
    <row r="77" spans="1:7" x14ac:dyDescent="0.45">
      <c r="A77" s="135" t="s">
        <v>6881</v>
      </c>
      <c r="B77" s="118" t="s">
        <v>7704</v>
      </c>
      <c r="C77" s="127" t="s">
        <v>6933</v>
      </c>
      <c r="D77" s="128">
        <v>1</v>
      </c>
      <c r="E77" s="153">
        <v>28175</v>
      </c>
      <c r="F77" s="106"/>
      <c r="G77" s="106">
        <v>1620.48072</v>
      </c>
    </row>
    <row r="78" spans="1:7" x14ac:dyDescent="0.45">
      <c r="A78" s="135" t="s">
        <v>6881</v>
      </c>
      <c r="B78" s="118" t="s">
        <v>7704</v>
      </c>
      <c r="C78" s="127" t="s">
        <v>6933</v>
      </c>
      <c r="D78" s="128">
        <v>1</v>
      </c>
      <c r="E78" s="153">
        <v>28182</v>
      </c>
      <c r="F78" s="106"/>
      <c r="G78" s="106">
        <v>1714.8069599999999</v>
      </c>
    </row>
    <row r="79" spans="1:7" x14ac:dyDescent="0.45">
      <c r="A79" s="135" t="s">
        <v>6881</v>
      </c>
      <c r="B79" s="118" t="s">
        <v>7704</v>
      </c>
      <c r="C79" s="127" t="s">
        <v>6933</v>
      </c>
      <c r="D79" s="128">
        <v>1</v>
      </c>
      <c r="E79" s="24">
        <v>28193</v>
      </c>
      <c r="F79" s="106"/>
      <c r="G79" s="106">
        <v>1626.05915</v>
      </c>
    </row>
    <row r="80" spans="1:7" x14ac:dyDescent="0.45">
      <c r="A80" s="135" t="s">
        <v>6881</v>
      </c>
      <c r="B80" s="118" t="s">
        <v>7704</v>
      </c>
      <c r="C80" s="127" t="s">
        <v>6933</v>
      </c>
      <c r="D80" s="128">
        <v>1</v>
      </c>
      <c r="E80" s="24">
        <v>28207</v>
      </c>
      <c r="F80" s="106"/>
      <c r="G80" s="106">
        <v>1623.5235</v>
      </c>
    </row>
    <row r="81" spans="1:7" x14ac:dyDescent="0.45">
      <c r="A81" s="135" t="s">
        <v>6881</v>
      </c>
      <c r="B81" s="118" t="s">
        <v>7704</v>
      </c>
      <c r="C81" s="127" t="s">
        <v>6933</v>
      </c>
      <c r="D81" s="128">
        <v>1</v>
      </c>
      <c r="E81" s="24">
        <v>28215</v>
      </c>
      <c r="F81" s="106"/>
      <c r="G81" s="106">
        <v>1614.90229</v>
      </c>
    </row>
    <row r="82" spans="1:7" x14ac:dyDescent="0.45">
      <c r="A82" s="135" t="s">
        <v>6881</v>
      </c>
      <c r="B82" s="118" t="s">
        <v>7704</v>
      </c>
      <c r="C82" s="127" t="s">
        <v>6933</v>
      </c>
      <c r="D82" s="128">
        <v>1</v>
      </c>
      <c r="E82" s="24">
        <v>28229</v>
      </c>
      <c r="F82" s="106"/>
      <c r="G82" s="106">
        <v>1471.3843999999999</v>
      </c>
    </row>
    <row r="83" spans="1:7" x14ac:dyDescent="0.45">
      <c r="A83" s="135" t="s">
        <v>6881</v>
      </c>
      <c r="B83" s="118" t="s">
        <v>7704</v>
      </c>
      <c r="C83" s="127" t="s">
        <v>6933</v>
      </c>
      <c r="D83" s="128">
        <v>1</v>
      </c>
      <c r="E83" s="24">
        <v>28243</v>
      </c>
      <c r="F83" s="106"/>
      <c r="G83" s="106">
        <v>1225.4261899999999</v>
      </c>
    </row>
    <row r="84" spans="1:7" x14ac:dyDescent="0.45">
      <c r="A84" s="135" t="s">
        <v>6881</v>
      </c>
      <c r="B84" s="118" t="s">
        <v>7704</v>
      </c>
      <c r="C84" s="127" t="s">
        <v>6933</v>
      </c>
      <c r="D84" s="128">
        <v>1</v>
      </c>
      <c r="E84" s="24">
        <v>28256</v>
      </c>
      <c r="F84" s="106"/>
      <c r="G84" s="106">
        <v>907.45546000000002</v>
      </c>
    </row>
    <row r="85" spans="1:7" x14ac:dyDescent="0.45">
      <c r="A85" s="135" t="s">
        <v>6881</v>
      </c>
      <c r="B85" s="118" t="s">
        <v>7704</v>
      </c>
      <c r="C85" s="127" t="s">
        <v>6933</v>
      </c>
      <c r="D85" s="128">
        <v>1</v>
      </c>
      <c r="E85" s="24">
        <v>28270</v>
      </c>
      <c r="F85" s="106"/>
      <c r="G85" s="106">
        <v>863.33511999999996</v>
      </c>
    </row>
    <row r="86" spans="1:7" x14ac:dyDescent="0.45">
      <c r="A86" s="135" t="s">
        <v>6881</v>
      </c>
      <c r="B86" s="118" t="s">
        <v>7704</v>
      </c>
      <c r="C86" s="127" t="s">
        <v>6933</v>
      </c>
      <c r="D86" s="128">
        <v>1</v>
      </c>
      <c r="E86" s="24">
        <v>28287</v>
      </c>
      <c r="F86" s="106"/>
      <c r="G86" s="106">
        <v>802.47947999999997</v>
      </c>
    </row>
    <row r="87" spans="1:7" x14ac:dyDescent="0.45">
      <c r="A87" s="135" t="s">
        <v>6881</v>
      </c>
      <c r="B87" s="118" t="s">
        <v>7704</v>
      </c>
      <c r="C87" s="127" t="s">
        <v>6933</v>
      </c>
      <c r="D87" s="128">
        <v>1</v>
      </c>
      <c r="E87" s="24">
        <v>28300</v>
      </c>
      <c r="F87" s="106"/>
      <c r="G87" s="106">
        <v>802.47947999999997</v>
      </c>
    </row>
    <row r="88" spans="1:7" x14ac:dyDescent="0.45">
      <c r="A88" s="135" t="s">
        <v>6881</v>
      </c>
      <c r="B88" s="118" t="s">
        <v>7704</v>
      </c>
      <c r="C88" s="127" t="s">
        <v>6933</v>
      </c>
      <c r="D88" s="128">
        <v>1</v>
      </c>
      <c r="E88" s="24">
        <v>28336</v>
      </c>
      <c r="F88" s="106"/>
      <c r="G88" s="106">
        <v>1731.03513</v>
      </c>
    </row>
    <row r="89" spans="1:7" x14ac:dyDescent="0.45">
      <c r="A89" s="136" t="s">
        <v>7537</v>
      </c>
      <c r="B89" s="118" t="s">
        <v>7705</v>
      </c>
      <c r="C89" s="127" t="s">
        <v>7644</v>
      </c>
      <c r="D89" s="128">
        <v>1</v>
      </c>
      <c r="E89" s="24">
        <v>28282</v>
      </c>
      <c r="F89" s="106"/>
      <c r="G89" s="106"/>
    </row>
    <row r="90" spans="1:7" x14ac:dyDescent="0.45">
      <c r="A90" s="136" t="s">
        <v>7537</v>
      </c>
      <c r="B90" s="118" t="s">
        <v>7705</v>
      </c>
      <c r="C90" s="127" t="s">
        <v>7644</v>
      </c>
      <c r="D90" s="128">
        <v>1</v>
      </c>
      <c r="E90" s="24">
        <v>28296</v>
      </c>
      <c r="F90" s="106"/>
      <c r="G90" s="106"/>
    </row>
    <row r="91" spans="1:7" x14ac:dyDescent="0.45">
      <c r="A91" s="136" t="s">
        <v>7537</v>
      </c>
      <c r="B91" s="118" t="s">
        <v>7705</v>
      </c>
      <c r="C91" s="127" t="s">
        <v>7644</v>
      </c>
      <c r="D91" s="128">
        <v>1</v>
      </c>
      <c r="E91" s="24">
        <v>28310</v>
      </c>
      <c r="F91" s="106"/>
      <c r="G91" s="106"/>
    </row>
    <row r="92" spans="1:7" x14ac:dyDescent="0.45">
      <c r="A92" s="136" t="s">
        <v>7537</v>
      </c>
      <c r="B92" s="118" t="s">
        <v>7705</v>
      </c>
      <c r="C92" s="127" t="s">
        <v>7644</v>
      </c>
      <c r="D92" s="128">
        <v>1</v>
      </c>
      <c r="E92" s="24">
        <v>28324</v>
      </c>
      <c r="F92" s="106"/>
      <c r="G92" s="106"/>
    </row>
    <row r="93" spans="1:7" x14ac:dyDescent="0.45">
      <c r="A93" s="136" t="s">
        <v>7537</v>
      </c>
      <c r="B93" s="118" t="s">
        <v>7707</v>
      </c>
      <c r="C93" s="127" t="s">
        <v>7645</v>
      </c>
      <c r="D93" s="128">
        <v>1</v>
      </c>
      <c r="E93" s="24">
        <v>28282</v>
      </c>
      <c r="F93" s="106"/>
      <c r="G93" s="106"/>
    </row>
    <row r="94" spans="1:7" x14ac:dyDescent="0.45">
      <c r="A94" s="136" t="s">
        <v>7537</v>
      </c>
      <c r="B94" s="118" t="s">
        <v>7707</v>
      </c>
      <c r="C94" s="127" t="s">
        <v>7645</v>
      </c>
      <c r="D94" s="128">
        <v>1</v>
      </c>
      <c r="E94" s="24">
        <v>28296</v>
      </c>
      <c r="F94" s="106"/>
      <c r="G94" s="106"/>
    </row>
    <row r="95" spans="1:7" x14ac:dyDescent="0.45">
      <c r="A95" s="136" t="s">
        <v>7537</v>
      </c>
      <c r="B95" s="118" t="s">
        <v>7707</v>
      </c>
      <c r="C95" s="127" t="s">
        <v>7645</v>
      </c>
      <c r="D95" s="128">
        <v>1</v>
      </c>
      <c r="E95" s="24">
        <v>28310</v>
      </c>
      <c r="F95" s="106"/>
      <c r="G95" s="106"/>
    </row>
    <row r="96" spans="1:7" x14ac:dyDescent="0.45">
      <c r="A96" s="136" t="s">
        <v>7537</v>
      </c>
      <c r="B96" s="118" t="s">
        <v>7707</v>
      </c>
      <c r="C96" s="127" t="s">
        <v>7645</v>
      </c>
      <c r="D96" s="128">
        <v>1</v>
      </c>
      <c r="E96" s="24">
        <v>28324</v>
      </c>
      <c r="F96" s="106"/>
      <c r="G96" s="106"/>
    </row>
    <row r="97" spans="1:7" x14ac:dyDescent="0.45">
      <c r="A97" s="136" t="s">
        <v>7537</v>
      </c>
      <c r="B97" s="118" t="s">
        <v>7708</v>
      </c>
      <c r="C97" s="127" t="s">
        <v>7646</v>
      </c>
      <c r="D97" s="128">
        <v>1</v>
      </c>
      <c r="E97" s="24">
        <v>28282</v>
      </c>
      <c r="F97" s="106"/>
      <c r="G97" s="106"/>
    </row>
    <row r="98" spans="1:7" x14ac:dyDescent="0.45">
      <c r="A98" s="136" t="s">
        <v>7537</v>
      </c>
      <c r="B98" s="118" t="s">
        <v>7708</v>
      </c>
      <c r="C98" s="127" t="s">
        <v>7646</v>
      </c>
      <c r="D98" s="128">
        <v>1</v>
      </c>
      <c r="E98" s="24">
        <v>28296</v>
      </c>
      <c r="F98" s="106"/>
      <c r="G98" s="106"/>
    </row>
    <row r="99" spans="1:7" x14ac:dyDescent="0.45">
      <c r="A99" s="136" t="s">
        <v>7537</v>
      </c>
      <c r="B99" s="118" t="s">
        <v>7708</v>
      </c>
      <c r="C99" s="127" t="s">
        <v>7646</v>
      </c>
      <c r="D99" s="128">
        <v>1</v>
      </c>
      <c r="E99" s="24">
        <v>28310</v>
      </c>
      <c r="F99" s="106"/>
      <c r="G99" s="106"/>
    </row>
    <row r="100" spans="1:7" x14ac:dyDescent="0.45">
      <c r="A100" s="136" t="s">
        <v>7537</v>
      </c>
      <c r="B100" s="118" t="s">
        <v>7708</v>
      </c>
      <c r="C100" s="127" t="s">
        <v>7646</v>
      </c>
      <c r="D100" s="128">
        <v>1</v>
      </c>
      <c r="E100" s="24">
        <v>28324</v>
      </c>
      <c r="F100" s="106"/>
      <c r="G100" s="106"/>
    </row>
    <row r="101" spans="1:7" x14ac:dyDescent="0.45">
      <c r="A101" s="136" t="s">
        <v>7537</v>
      </c>
      <c r="B101" s="118" t="s">
        <v>7709</v>
      </c>
      <c r="C101" s="127" t="s">
        <v>7647</v>
      </c>
      <c r="D101" s="128">
        <v>1</v>
      </c>
      <c r="E101" s="24">
        <v>28282</v>
      </c>
      <c r="F101" s="106"/>
      <c r="G101" s="106"/>
    </row>
    <row r="102" spans="1:7" x14ac:dyDescent="0.45">
      <c r="A102" s="136" t="s">
        <v>7537</v>
      </c>
      <c r="B102" s="118" t="s">
        <v>7709</v>
      </c>
      <c r="C102" s="127" t="s">
        <v>7647</v>
      </c>
      <c r="D102" s="128">
        <v>1</v>
      </c>
      <c r="E102" s="24">
        <v>28296</v>
      </c>
      <c r="F102" s="106"/>
      <c r="G102" s="106"/>
    </row>
    <row r="103" spans="1:7" x14ac:dyDescent="0.45">
      <c r="A103" s="136" t="s">
        <v>7537</v>
      </c>
      <c r="B103" s="118" t="s">
        <v>7709</v>
      </c>
      <c r="C103" s="127" t="s">
        <v>7647</v>
      </c>
      <c r="D103" s="128">
        <v>1</v>
      </c>
      <c r="E103" s="24">
        <v>28310</v>
      </c>
      <c r="F103" s="106"/>
      <c r="G103" s="106"/>
    </row>
    <row r="104" spans="1:7" x14ac:dyDescent="0.45">
      <c r="A104" s="136" t="s">
        <v>7537</v>
      </c>
      <c r="B104" s="118" t="s">
        <v>7709</v>
      </c>
      <c r="C104" s="127" t="s">
        <v>7647</v>
      </c>
      <c r="D104" s="128">
        <v>1</v>
      </c>
      <c r="E104" s="24">
        <v>28324</v>
      </c>
      <c r="F104" s="106"/>
      <c r="G104" s="106"/>
    </row>
    <row r="105" spans="1:7" x14ac:dyDescent="0.45">
      <c r="A105" s="136" t="s">
        <v>7537</v>
      </c>
      <c r="B105" s="118" t="s">
        <v>7710</v>
      </c>
      <c r="C105" s="127" t="s">
        <v>7648</v>
      </c>
      <c r="D105" s="128">
        <v>1</v>
      </c>
      <c r="E105" s="24">
        <v>28282</v>
      </c>
      <c r="F105" s="106"/>
      <c r="G105" s="106"/>
    </row>
    <row r="106" spans="1:7" x14ac:dyDescent="0.45">
      <c r="A106" s="136" t="s">
        <v>7537</v>
      </c>
      <c r="B106" s="118" t="s">
        <v>7710</v>
      </c>
      <c r="C106" s="127" t="s">
        <v>7648</v>
      </c>
      <c r="D106" s="128">
        <v>1</v>
      </c>
      <c r="E106" s="24">
        <v>28296</v>
      </c>
      <c r="F106" s="106"/>
      <c r="G106" s="106"/>
    </row>
    <row r="107" spans="1:7" x14ac:dyDescent="0.45">
      <c r="A107" s="136" t="s">
        <v>7537</v>
      </c>
      <c r="B107" s="118" t="s">
        <v>7710</v>
      </c>
      <c r="C107" s="127" t="s">
        <v>7648</v>
      </c>
      <c r="D107" s="128">
        <v>1</v>
      </c>
      <c r="E107" s="24">
        <v>28310</v>
      </c>
      <c r="F107" s="106"/>
      <c r="G107" s="106"/>
    </row>
    <row r="108" spans="1:7" x14ac:dyDescent="0.45">
      <c r="A108" s="136" t="s">
        <v>7537</v>
      </c>
      <c r="B108" s="118" t="s">
        <v>7710</v>
      </c>
      <c r="C108" s="127" t="s">
        <v>7648</v>
      </c>
      <c r="D108" s="128">
        <v>1</v>
      </c>
      <c r="E108" s="24">
        <v>28324</v>
      </c>
      <c r="F108" s="106"/>
      <c r="G108" s="106"/>
    </row>
    <row r="109" spans="1:7" x14ac:dyDescent="0.45">
      <c r="A109" s="136" t="s">
        <v>7537</v>
      </c>
      <c r="B109" s="118" t="s">
        <v>7711</v>
      </c>
      <c r="C109" s="127" t="s">
        <v>7649</v>
      </c>
      <c r="D109" s="128">
        <v>1</v>
      </c>
      <c r="E109" s="24">
        <v>28282</v>
      </c>
      <c r="F109" s="106"/>
      <c r="G109" s="106"/>
    </row>
    <row r="110" spans="1:7" x14ac:dyDescent="0.45">
      <c r="A110" s="136" t="s">
        <v>7537</v>
      </c>
      <c r="B110" s="118" t="s">
        <v>7711</v>
      </c>
      <c r="C110" s="127" t="s">
        <v>7649</v>
      </c>
      <c r="D110" s="128">
        <v>1</v>
      </c>
      <c r="E110" s="24">
        <v>28296</v>
      </c>
      <c r="F110" s="106"/>
      <c r="G110" s="106"/>
    </row>
    <row r="111" spans="1:7" x14ac:dyDescent="0.45">
      <c r="A111" s="136" t="s">
        <v>7537</v>
      </c>
      <c r="B111" s="118" t="s">
        <v>7711</v>
      </c>
      <c r="C111" s="127" t="s">
        <v>7649</v>
      </c>
      <c r="D111" s="128">
        <v>1</v>
      </c>
      <c r="E111" s="24">
        <v>28310</v>
      </c>
      <c r="F111" s="106"/>
      <c r="G111" s="106"/>
    </row>
    <row r="112" spans="1:7" x14ac:dyDescent="0.45">
      <c r="A112" s="136" t="s">
        <v>7537</v>
      </c>
      <c r="B112" s="118" t="s">
        <v>7711</v>
      </c>
      <c r="C112" s="127" t="s">
        <v>7649</v>
      </c>
      <c r="D112" s="128">
        <v>1</v>
      </c>
      <c r="E112" s="24">
        <v>28324</v>
      </c>
      <c r="F112" s="106"/>
      <c r="G112" s="106"/>
    </row>
    <row r="113" spans="1:7" x14ac:dyDescent="0.45">
      <c r="A113" s="136" t="s">
        <v>7537</v>
      </c>
      <c r="B113" s="118" t="s">
        <v>7712</v>
      </c>
      <c r="C113" s="127" t="s">
        <v>7650</v>
      </c>
      <c r="D113" s="128">
        <v>1</v>
      </c>
      <c r="E113" s="24">
        <v>28282</v>
      </c>
      <c r="F113" s="106"/>
      <c r="G113" s="106"/>
    </row>
    <row r="114" spans="1:7" x14ac:dyDescent="0.45">
      <c r="A114" s="136" t="s">
        <v>7537</v>
      </c>
      <c r="B114" s="118" t="s">
        <v>7712</v>
      </c>
      <c r="C114" s="127" t="s">
        <v>7650</v>
      </c>
      <c r="D114" s="128">
        <v>1</v>
      </c>
      <c r="E114" s="24">
        <v>28296</v>
      </c>
      <c r="F114" s="106"/>
      <c r="G114" s="106"/>
    </row>
    <row r="115" spans="1:7" x14ac:dyDescent="0.45">
      <c r="A115" s="136" t="s">
        <v>7537</v>
      </c>
      <c r="B115" s="118" t="s">
        <v>7712</v>
      </c>
      <c r="C115" s="127" t="s">
        <v>7650</v>
      </c>
      <c r="D115" s="128">
        <v>1</v>
      </c>
      <c r="E115" s="24">
        <v>28310</v>
      </c>
      <c r="F115" s="106"/>
      <c r="G115" s="106"/>
    </row>
    <row r="116" spans="1:7" x14ac:dyDescent="0.45">
      <c r="A116" s="136" t="s">
        <v>7537</v>
      </c>
      <c r="B116" s="118" t="s">
        <v>7712</v>
      </c>
      <c r="C116" s="127" t="s">
        <v>7650</v>
      </c>
      <c r="D116" s="128">
        <v>1</v>
      </c>
      <c r="E116" s="24">
        <v>28324</v>
      </c>
      <c r="F116" s="106"/>
      <c r="G116" s="106"/>
    </row>
    <row r="117" spans="1:7" x14ac:dyDescent="0.4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6857</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5" t="s">
        <v>6863</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85" t="s">
        <v>6862</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85" t="s">
        <v>6861</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85" t="s">
        <v>6860</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85" t="s">
        <v>6859</v>
      </c>
      <c r="B1" s="185"/>
      <c r="C1" s="185"/>
      <c r="D1" s="185"/>
      <c r="E1" s="185"/>
      <c r="F1" s="185"/>
      <c r="G1" s="185"/>
      <c r="H1" s="185"/>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85" t="s">
        <v>6858</v>
      </c>
      <c r="B1" s="185"/>
      <c r="C1" s="185"/>
      <c r="D1" s="185"/>
      <c r="E1" s="185"/>
      <c r="F1" s="185"/>
      <c r="G1" s="185"/>
      <c r="H1" s="185"/>
    </row>
    <row r="2" spans="1:17" ht="28.5" customHeight="1" x14ac:dyDescent="0.45">
      <c r="A2" s="92"/>
      <c r="B2" s="92"/>
    </row>
    <row r="3" spans="1:17" ht="32.25" customHeight="1" x14ac:dyDescent="0.45">
      <c r="A3" s="15" t="s">
        <v>1923</v>
      </c>
      <c r="B3" s="15" t="s">
        <v>7697</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85" t="s">
        <v>2588</v>
      </c>
      <c r="B1" s="185"/>
      <c r="C1" s="185"/>
      <c r="D1" s="185"/>
      <c r="E1" s="185"/>
      <c r="F1" s="185"/>
      <c r="G1" s="185"/>
      <c r="H1" s="185"/>
      <c r="I1" s="185"/>
      <c r="J1" s="185"/>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2025-04-17T11:21:20Z</dcterms:modified>
</cp:coreProperties>
</file>